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박용직\2. 공사\2026학년도\26. 3. 6. (예정)공학관 GHP 교체 도면(G시리즈)\16. 입찰 공고 및 현설 자료\구매게시판 자료\"/>
    </mc:Choice>
  </mc:AlternateContent>
  <xr:revisionPtr revIDLastSave="0" documentId="13_ncr:1_{C5D15688-DCA1-4D0D-9077-C7F6D93AC55A}" xr6:coauthVersionLast="36" xr6:coauthVersionMax="36" xr10:uidLastSave="{00000000-0000-0000-0000-000000000000}"/>
  <bookViews>
    <workbookView xWindow="0" yWindow="0" windowWidth="28800" windowHeight="11940" xr2:uid="{00000000-000D-0000-FFFF-FFFF00000000}"/>
  </bookViews>
  <sheets>
    <sheet name="원가계산서" sheetId="9" r:id="rId1"/>
    <sheet name="내역서" sheetId="1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_LPB1" localSheetId="0">[1]부하계산서!#REF!</definedName>
    <definedName name="___LPB1">[1]부하계산서!#REF!</definedName>
    <definedName name="___LPK1" localSheetId="0">[1]부하계산서!#REF!</definedName>
    <definedName name="___LPK1">[1]부하계산서!#REF!</definedName>
    <definedName name="___LU1" localSheetId="0">'[2]부하(성남)'!#REF!</definedName>
    <definedName name="___LU1">'[2]부하(성남)'!#REF!</definedName>
    <definedName name="___LU2" localSheetId="0">'[2]부하(성남)'!#REF!</definedName>
    <definedName name="___LU2">'[2]부하(성남)'!#REF!</definedName>
    <definedName name="___LV01" localSheetId="0">'[2]부하(성남)'!#REF!</definedName>
    <definedName name="___LV01">'[2]부하(성남)'!#REF!</definedName>
    <definedName name="___UP1" localSheetId="0">[1]부하계산서!#REF!</definedName>
    <definedName name="___UP1">[1]부하계산서!#REF!</definedName>
    <definedName name="___UP2" localSheetId="0">[1]부하계산서!#REF!</definedName>
    <definedName name="___UP2">[1]부하계산서!#REF!</definedName>
    <definedName name="__LP2" localSheetId="0">#REF!</definedName>
    <definedName name="__LP2">#REF!</definedName>
    <definedName name="__LPB1" localSheetId="0">[1]부하계산서!#REF!</definedName>
    <definedName name="__LPB1">[1]부하계산서!#REF!</definedName>
    <definedName name="__LPK1" localSheetId="0">[1]부하계산서!#REF!</definedName>
    <definedName name="__LPK1">[1]부하계산서!#REF!</definedName>
    <definedName name="__LU1" localSheetId="0">'[2]부하(성남)'!#REF!</definedName>
    <definedName name="__LU1">'[2]부하(성남)'!#REF!</definedName>
    <definedName name="__LU2" localSheetId="0">'[2]부하(성남)'!#REF!</definedName>
    <definedName name="__LU2">'[2]부하(성남)'!#REF!</definedName>
    <definedName name="__LV01" localSheetId="0">'[2]부하(성남)'!#REF!</definedName>
    <definedName name="__LV01">'[2]부하(성남)'!#REF!</definedName>
    <definedName name="__UP1" localSheetId="0">[1]부하계산서!#REF!</definedName>
    <definedName name="__UP1">[1]부하계산서!#REF!</definedName>
    <definedName name="__UP2" localSheetId="0">[1]부하계산서!#REF!</definedName>
    <definedName name="__UP2">[1]부하계산서!#REF!</definedName>
    <definedName name="_1">#REF!</definedName>
    <definedName name="_1._PANEL_BD.__LP___1" localSheetId="0">#REF!</definedName>
    <definedName name="_1._PANEL_BD.__LP___1">#REF!</definedName>
    <definedName name="_1월" localSheetId="0">#REF!</definedName>
    <definedName name="_1월">#REF!</definedName>
    <definedName name="_2._날_개_벽" localSheetId="0">#REF!</definedName>
    <definedName name="_2._날_개_벽">#REF!</definedName>
    <definedName name="_2월" localSheetId="0">#REF!</definedName>
    <definedName name="_2월">#REF!</definedName>
    <definedName name="_3월" localSheetId="0">#REF!</definedName>
    <definedName name="_3월">#REF!</definedName>
    <definedName name="_4월" localSheetId="0">#REF!</definedName>
    <definedName name="_4월">#REF!</definedName>
    <definedName name="_50억이상" localSheetId="0">[3]단위수량!#REF!</definedName>
    <definedName name="_50억이상">[3]단위수량!#REF!</definedName>
    <definedName name="_5억원미만" localSheetId="0">[3]단위수량!#REF!</definedName>
    <definedName name="_5억원미만">[3]단위수량!#REF!</definedName>
    <definedName name="_5억이상_50억원미만" localSheetId="0">[3]단위수량!#REF!</definedName>
    <definedName name="_5억이상_50억원미만">[3]단위수량!#REF!</definedName>
    <definedName name="_5월" localSheetId="0">#REF!</definedName>
    <definedName name="_5월">#REF!</definedName>
    <definedName name="_6월" localSheetId="0">#REF!</definedName>
    <definedName name="_6월">#REF!</definedName>
    <definedName name="_CDT2" localSheetId="0">#REF!</definedName>
    <definedName name="_CDT2">#REF!</definedName>
    <definedName name="_Fill" localSheetId="0" hidden="1">[4]날개벽수량표!#REF!</definedName>
    <definedName name="_Fill" hidden="1">[4]날개벽수량표!#REF!</definedName>
    <definedName name="_JJ21">[5]중기일위대가!$J$25</definedName>
    <definedName name="_JK21">[5]중기일위대가!$K$25</definedName>
    <definedName name="_JN21">[5]중기일위대가!$I$25</definedName>
    <definedName name="_LP1" localSheetId="0">#REF!</definedName>
    <definedName name="_LP1">#REF!</definedName>
    <definedName name="_LP2" localSheetId="0">#REF!</definedName>
    <definedName name="_LP2">#REF!</definedName>
    <definedName name="_LPB1" localSheetId="0">[1]부하계산서!#REF!</definedName>
    <definedName name="_LPB1">[1]부하계산서!#REF!</definedName>
    <definedName name="_LPK1" localSheetId="0">[1]부하계산서!#REF!</definedName>
    <definedName name="_LPK1">[1]부하계산서!#REF!</definedName>
    <definedName name="_LU1" localSheetId="0">'[2]부하(성남)'!#REF!</definedName>
    <definedName name="_LU1">'[2]부하(성남)'!#REF!</definedName>
    <definedName name="_LU2" localSheetId="0">'[2]부하(성남)'!#REF!</definedName>
    <definedName name="_LU2">'[2]부하(성남)'!#REF!</definedName>
    <definedName name="_LV01" localSheetId="0">'[2]부하(성남)'!#REF!</definedName>
    <definedName name="_LV01">'[2]부하(성남)'!#REF!</definedName>
    <definedName name="_Order1" hidden="1">255</definedName>
    <definedName name="_Order2" hidden="1">255</definedName>
    <definedName name="_UP1" localSheetId="0">[1]부하계산서!#REF!</definedName>
    <definedName name="_UP1">[1]부하계산서!#REF!</definedName>
    <definedName name="_UP2" localSheetId="0">[1]부하계산서!#REF!</definedName>
    <definedName name="_UP2">[1]부하계산서!#REF!</definedName>
    <definedName name="\0">#N/A</definedName>
    <definedName name="\a">#N/A</definedName>
    <definedName name="\c">#N/A</definedName>
    <definedName name="\e">#N/A</definedName>
    <definedName name="\m">#N/A</definedName>
    <definedName name="\p">#N/A</definedName>
    <definedName name="\s">#N/A</definedName>
    <definedName name="\z">#N/A</definedName>
    <definedName name="a" localSheetId="0">원가계산서!집</definedName>
    <definedName name="a">[0]!집</definedName>
    <definedName name="AAAA" localSheetId="0">원가계산서!AAAAA</definedName>
    <definedName name="AAAA">AAAAA</definedName>
    <definedName name="AAAAA" localSheetId="0">원가계산서!AAAAA</definedName>
    <definedName name="AAAAA">원가계산서!AAAAA</definedName>
    <definedName name="ART" localSheetId="0">#REF!</definedName>
    <definedName name="ART">#REF!</definedName>
    <definedName name="b" localSheetId="0">원가계산서!b</definedName>
    <definedName name="b">[0]!b</definedName>
    <definedName name="CAL">#N/A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G" localSheetId="0">#REF!</definedName>
    <definedName name="CALBG">#REF!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B">#N/A</definedName>
    <definedName name="CALCC" localSheetId="0">#REF!</definedName>
    <definedName name="CALCC">#REF!</definedName>
    <definedName name="CALCD">#N/A</definedName>
    <definedName name="CALCE" localSheetId="0">#REF!</definedName>
    <definedName name="CALCE">#REF!</definedName>
    <definedName name="CELL" localSheetId="0">#REF!</definedName>
    <definedName name="CELL">#REF!</definedName>
    <definedName name="_xlnm.Criteria" localSheetId="0">#REF!</definedName>
    <definedName name="_xlnm.Criteria">#REF!</definedName>
    <definedName name="Criteria_MI" localSheetId="0">#REF!</definedName>
    <definedName name="Criteria_MI">#REF!</definedName>
    <definedName name="CRT" localSheetId="0">#REF!</definedName>
    <definedName name="CRT">#REF!</definedName>
    <definedName name="D" localSheetId="0">BlankMacro1</definedName>
    <definedName name="D">BlankMacro1</definedName>
    <definedName name="_xlnm.Database" localSheetId="0">#REF!</definedName>
    <definedName name="_xlnm.Database">#REF!</definedName>
    <definedName name="dd" localSheetId="0">BlankMacro1</definedName>
    <definedName name="dd">BlankMacro1</definedName>
    <definedName name="DDD" localSheetId="0">#REF!</definedName>
    <definedName name="DDD">#REF!</definedName>
    <definedName name="DDS" localSheetId="0">BlankMacro1</definedName>
    <definedName name="DDS">BlankMacro1</definedName>
    <definedName name="DDW" localSheetId="0">BlankMacro1</definedName>
    <definedName name="DDW">BlankMacro1</definedName>
    <definedName name="dhtn" localSheetId="0">#REF!</definedName>
    <definedName name="dhtn">#REF!</definedName>
    <definedName name="DKD" localSheetId="0">BlankMacro1</definedName>
    <definedName name="DKD">BlankMacro1</definedName>
    <definedName name="DKE" localSheetId="0">BlankMacro1</definedName>
    <definedName name="DKE">BlankMacro1</definedName>
    <definedName name="DS" localSheetId="0">BlankMacro1</definedName>
    <definedName name="DS">BlankMacro1</definedName>
    <definedName name="DWS" localSheetId="0">BlankMacro1</definedName>
    <definedName name="DWS">BlankMacro1</definedName>
    <definedName name="e" localSheetId="0">#REF!</definedName>
    <definedName name="e">#REF!</definedName>
    <definedName name="EARCA">#N/A</definedName>
    <definedName name="EARCB">#N/A</definedName>
    <definedName name="EB" localSheetId="0">#REF!</definedName>
    <definedName name="EB">#REF!</definedName>
    <definedName name="EDT">#N/A</definedName>
    <definedName name="EE" localSheetId="0">#REF!</definedName>
    <definedName name="EE">#REF!</definedName>
    <definedName name="ELG" localSheetId="0">#REF!</definedName>
    <definedName name="ELG">#REF!</definedName>
    <definedName name="EXE" localSheetId="0">BlankMacro1</definedName>
    <definedName name="EXE">BlankMacro1</definedName>
    <definedName name="f" localSheetId="0">원가계산서!f</definedName>
    <definedName name="f">[0]!f</definedName>
    <definedName name="FILENAME" localSheetId="0">#REF!</definedName>
    <definedName name="FILENAME">#REF!</definedName>
    <definedName name="g" localSheetId="0">원가계산서!g</definedName>
    <definedName name="g">[0]!g</definedName>
    <definedName name="GG" localSheetId="0">BlankMacro1</definedName>
    <definedName name="GG">BlankMacro1</definedName>
    <definedName name="GGG" localSheetId="0">BlankMacro1</definedName>
    <definedName name="GGG">BlankMacro1</definedName>
    <definedName name="h" localSheetId="0">원가계산서!h</definedName>
    <definedName name="h">[0]!h</definedName>
    <definedName name="han_code">[6]!han_code</definedName>
    <definedName name="j" localSheetId="0">원가계산서!j</definedName>
    <definedName name="j">[0]!j</definedName>
    <definedName name="jhj" localSheetId="0">#REF!</definedName>
    <definedName name="jhj">#REF!</definedName>
    <definedName name="k" localSheetId="0">원가계산서!k</definedName>
    <definedName name="k">[0]!k</definedName>
    <definedName name="KA">'[7]조도계산서 (도서)'!$B$61:$E$68</definedName>
    <definedName name="l" localSheetId="0">원가계산서!l</definedName>
    <definedName name="l">[0]!l</definedName>
    <definedName name="LP1A" localSheetId="0">'[2]부하(성남)'!#REF!</definedName>
    <definedName name="LP1A">'[2]부하(성남)'!#REF!</definedName>
    <definedName name="LP1B" localSheetId="0">[1]부하계산서!#REF!</definedName>
    <definedName name="LP1B">[1]부하계산서!#REF!</definedName>
    <definedName name="LP3A" localSheetId="0">'[2]부하(성남)'!#REF!</definedName>
    <definedName name="LP3A">'[2]부하(성남)'!#REF!</definedName>
    <definedName name="LPB" localSheetId="0">'[2]부하(성남)'!#REF!</definedName>
    <definedName name="LPB">'[2]부하(성남)'!#REF!</definedName>
    <definedName name="LPBA" localSheetId="0">[1]부하계산서!#REF!</definedName>
    <definedName name="LPBA">[1]부하계산서!#REF!</definedName>
    <definedName name="LPKA" localSheetId="0">[1]부하계산서!#REF!</definedName>
    <definedName name="LPKA">[1]부하계산서!#REF!</definedName>
    <definedName name="LPKB" localSheetId="0">[1]부하계산서!#REF!</definedName>
    <definedName name="LPKB">[1]부하계산서!#REF!</definedName>
    <definedName name="LPM" localSheetId="0">[1]부하계산서!#REF!</definedName>
    <definedName name="LPM">[1]부하계산서!#REF!</definedName>
    <definedName name="LPMA" localSheetId="0">[1]부하계산서!#REF!</definedName>
    <definedName name="LPMA">[1]부하계산서!#REF!</definedName>
    <definedName name="LPO" localSheetId="0">[1]부하계산서!#REF!</definedName>
    <definedName name="LPO">[1]부하계산서!#REF!</definedName>
    <definedName name="LPOA" localSheetId="0">[1]부하계산서!#REF!</definedName>
    <definedName name="LPOA">[1]부하계산서!#REF!</definedName>
    <definedName name="LV02A" localSheetId="0">[1]부하계산서!#REF!</definedName>
    <definedName name="LV02A">[1]부하계산서!#REF!</definedName>
    <definedName name="LV02B" localSheetId="0">[1]부하계산서!#REF!</definedName>
    <definedName name="LV02B">[1]부하계산서!#REF!</definedName>
    <definedName name="LV04A" localSheetId="0">[1]부하계산서!#REF!</definedName>
    <definedName name="LV04A">[1]부하계산서!#REF!</definedName>
    <definedName name="LV04B" localSheetId="0">[1]부하계산서!#REF!</definedName>
    <definedName name="LV04B">[1]부하계산서!#REF!</definedName>
    <definedName name="M">#N/A</definedName>
    <definedName name="MCCEA" localSheetId="0">[1]부하계산서!#REF!</definedName>
    <definedName name="MCCEA">[1]부하계산서!#REF!</definedName>
    <definedName name="MCCEB" localSheetId="0">[1]부하계산서!#REF!</definedName>
    <definedName name="MCCEB">[1]부하계산서!#REF!</definedName>
    <definedName name="MCCF" localSheetId="0">[1]부하계산서!#REF!</definedName>
    <definedName name="MCCF">[1]부하계산서!#REF!</definedName>
    <definedName name="MCCN" localSheetId="0">'[2]부하(성남)'!#REF!</definedName>
    <definedName name="MCCN">'[2]부하(성남)'!#REF!</definedName>
    <definedName name="MCCP" localSheetId="0">[1]부하계산서!#REF!</definedName>
    <definedName name="MCCP">[1]부하계산서!#REF!</definedName>
    <definedName name="MCCS" localSheetId="0">[1]부하계산서!#REF!</definedName>
    <definedName name="MCCS">[1]부하계산서!#REF!</definedName>
    <definedName name="monitor" localSheetId="0">#REF!</definedName>
    <definedName name="monitor">#REF!</definedName>
    <definedName name="n" localSheetId="0">원가계산서!n</definedName>
    <definedName name="n">[0]!n</definedName>
    <definedName name="NO." localSheetId="0">#REF!</definedName>
    <definedName name="NO.">#REF!</definedName>
    <definedName name="opp" localSheetId="0">[1]부하계산서!#REF!</definedName>
    <definedName name="opp">[1]부하계산서!#REF!</definedName>
    <definedName name="PAC">#N/A</definedName>
    <definedName name="PACB">#N/A</definedName>
    <definedName name="PACC">#N/A</definedName>
    <definedName name="PACD">#N/A</definedName>
    <definedName name="PARCA">#N/A</definedName>
    <definedName name="PB" localSheetId="0">'[2]부하(성남)'!#REF!</definedName>
    <definedName name="PB">'[2]부하(성남)'!#REF!</definedName>
    <definedName name="PNLW10" localSheetId="0">[1]부하계산서!#REF!</definedName>
    <definedName name="PNLW10">[1]부하계산서!#REF!</definedName>
    <definedName name="PNLW8" localSheetId="0">[1]부하계산서!#REF!</definedName>
    <definedName name="PNLW8">[1]부하계산서!#REF!</definedName>
    <definedName name="PP" localSheetId="0">'[2]부하(성남)'!#REF!</definedName>
    <definedName name="PP">'[2]부하(성남)'!#REF!</definedName>
    <definedName name="ppii" localSheetId="0">[1]부하계산서!#REF!</definedName>
    <definedName name="ppii">[1]부하계산서!#REF!</definedName>
    <definedName name="_xlnm.Print_Area" localSheetId="1">내역서!$A$1:$M$158</definedName>
    <definedName name="_xlnm.Print_Area" localSheetId="0">원가계산서!$A$1:$G$27</definedName>
    <definedName name="_xlnm.Print_Area">#N/A</definedName>
    <definedName name="Print_Area_MI" localSheetId="0">[8]물가시세!#REF!</definedName>
    <definedName name="Print_Area_MI">[8]물가시세!#REF!</definedName>
    <definedName name="print_titil" localSheetId="0">#REF!</definedName>
    <definedName name="print_titil">#REF!</definedName>
    <definedName name="Print_Title" localSheetId="0">#REF!</definedName>
    <definedName name="Print_Title">#REF!</definedName>
    <definedName name="_xlnm.Print_Titles" localSheetId="1">내역서!$1:$4</definedName>
    <definedName name="_xlnm.Print_Titles" localSheetId="0">#REF!</definedName>
    <definedName name="_xlnm.Print_Titles">#REF!</definedName>
    <definedName name="PRINTTITLES" localSheetId="0">#REF!</definedName>
    <definedName name="PRINTTITLES">#REF!</definedName>
    <definedName name="PRT">#N/A</definedName>
    <definedName name="Q" localSheetId="0">BlankMacro1</definedName>
    <definedName name="Q">BlankMacro1</definedName>
    <definedName name="QE" localSheetId="0">BlankMacro1</definedName>
    <definedName name="QE">BlankMacro1</definedName>
    <definedName name="QR" localSheetId="0">BlankMacro1</definedName>
    <definedName name="QR">BlankMacro1</definedName>
    <definedName name="QW" localSheetId="0">BlankMacro1</definedName>
    <definedName name="QW">BlankMacro1</definedName>
    <definedName name="QWE" localSheetId="0">BlankMacro1</definedName>
    <definedName name="QWE">BlankMacro1</definedName>
    <definedName name="_xlnm.Recorder" localSheetId="0">#REF!</definedName>
    <definedName name="_xlnm.Recorder">#REF!</definedName>
    <definedName name="s">#N/A</definedName>
    <definedName name="SAV">#N/A</definedName>
    <definedName name="size" localSheetId="0">#REF!</definedName>
    <definedName name="size">#REF!</definedName>
    <definedName name="sum" localSheetId="0">#REF!</definedName>
    <definedName name="sum">#REF!</definedName>
    <definedName name="T" localSheetId="0">BlankMacro1</definedName>
    <definedName name="T">BlankMacro1</definedName>
    <definedName name="table_arch" localSheetId="0">#REF!</definedName>
    <definedName name="table_arch">#REF!</definedName>
    <definedName name="table_arch_sub" localSheetId="0">#REF!</definedName>
    <definedName name="table_arch_sub">#REF!</definedName>
    <definedName name="table_elec" localSheetId="0">#REF!</definedName>
    <definedName name="table_elec">#REF!</definedName>
    <definedName name="table_elec_sub" localSheetId="0">#REF!</definedName>
    <definedName name="table_elec_sub">#REF!</definedName>
    <definedName name="Text5" localSheetId="0">#REF!</definedName>
    <definedName name="Text5">#REF!</definedName>
    <definedName name="TITLES_PRINT" localSheetId="0">#REF!</definedName>
    <definedName name="TITLES_PRINT">#REF!</definedName>
    <definedName name="TOP">#N/A</definedName>
    <definedName name="UNITA" localSheetId="0">[1]부하계산서!#REF!</definedName>
    <definedName name="UNITA">[1]부하계산서!#REF!</definedName>
    <definedName name="UNITAA" localSheetId="0">[1]부하계산서!#REF!</definedName>
    <definedName name="UNITAA">[1]부하계산서!#REF!</definedName>
    <definedName name="UNITB" localSheetId="0">[1]부하계산서!#REF!</definedName>
    <definedName name="UNITB">[1]부하계산서!#REF!</definedName>
    <definedName name="UNITBB" localSheetId="0">[1]부하계산서!#REF!</definedName>
    <definedName name="UNITBB">[1]부하계산서!#REF!</definedName>
    <definedName name="UNITC" localSheetId="0">[1]부하계산서!#REF!</definedName>
    <definedName name="UNITC">[1]부하계산서!#REF!</definedName>
    <definedName name="UNITC1" localSheetId="0">[1]부하계산서!#REF!</definedName>
    <definedName name="UNITC1">[1]부하계산서!#REF!</definedName>
    <definedName name="UNITCA" localSheetId="0">[1]부하계산서!#REF!</definedName>
    <definedName name="UNITCA">[1]부하계산서!#REF!</definedName>
    <definedName name="UNITD" localSheetId="0">[1]부하계산서!#REF!</definedName>
    <definedName name="UNITD">[1]부하계산서!#REF!</definedName>
    <definedName name="UNITDA" localSheetId="0">[1]부하계산서!#REF!</definedName>
    <definedName name="UNITDA">[1]부하계산서!#REF!</definedName>
    <definedName name="UPSR" localSheetId="0">[1]부하계산서!#REF!</definedName>
    <definedName name="UPSR">[1]부하계산서!#REF!</definedName>
    <definedName name="V" localSheetId="0">BlankMacro1</definedName>
    <definedName name="V">BlankMacro1</definedName>
    <definedName name="W" localSheetId="0">BlankMacro1</definedName>
    <definedName name="W">BlankMacro1</definedName>
    <definedName name="X" localSheetId="0">BlankMacro1</definedName>
    <definedName name="X">BlankMacro1</definedName>
    <definedName name="Y" localSheetId="0">BlankMacro1</definedName>
    <definedName name="Y">BlankMacro1</definedName>
    <definedName name="Z" localSheetId="0">BlankMacro1</definedName>
    <definedName name="Z">BlankMacro1</definedName>
    <definedName name="가" localSheetId="0">BlankMacro1</definedName>
    <definedName name="가">BlankMacro1</definedName>
    <definedName name="가가" localSheetId="0">BlankMacro1</definedName>
    <definedName name="가가">BlankMacro1</definedName>
    <definedName name="간선변경" localSheetId="0">BlankMacro1</definedName>
    <definedName name="간선변경">BlankMacro1</definedName>
    <definedName name="간접노무비">'[9]단가 (2)'!$H$6</definedName>
    <definedName name="감감" localSheetId="0">원가계산서!감감</definedName>
    <definedName name="감감">[0]!감감</definedName>
    <definedName name="감삼" localSheetId="0">원가계산서!감삼</definedName>
    <definedName name="감삼">[0]!감삼</definedName>
    <definedName name="개거수량" localSheetId="0">#REF!</definedName>
    <definedName name="개거수량">#REF!</definedName>
    <definedName name="건축총괄" localSheetId="0">BlankMacro1</definedName>
    <definedName name="건축총괄">BlankMacro1</definedName>
    <definedName name="견" localSheetId="0">'[10]총 원가계산'!#REF!</definedName>
    <definedName name="견">'[10]총 원가계산'!#REF!</definedName>
    <definedName name="견적갑지" localSheetId="0">'[10]총 원가계산'!#REF!</definedName>
    <definedName name="견적갑지">'[10]총 원가계산'!#REF!</definedName>
    <definedName name="공" localSheetId="0">#REF!</definedName>
    <definedName name="공">#REF!</definedName>
    <definedName name="공급가액">'[9]단가 (2)'!$H$13</definedName>
    <definedName name="공사명" localSheetId="0">#REF!</definedName>
    <definedName name="공사명">#REF!</definedName>
    <definedName name="공사비">'[9]단가 (2)'!$H$5</definedName>
    <definedName name="공사비_건축" localSheetId="0">#REF!</definedName>
    <definedName name="공사비_건축">#REF!</definedName>
    <definedName name="공사비_전기" localSheetId="0">#REF!</definedName>
    <definedName name="공사비_전기">#REF!</definedName>
    <definedName name="관급">#N/A</definedName>
    <definedName name="관급1" localSheetId="0">관급</definedName>
    <definedName name="관급1">관급</definedName>
    <definedName name="관급2" localSheetId="0">원가계산서!관급2</definedName>
    <definedName name="관급2">관급2</definedName>
    <definedName name="관급자재2" localSheetId="0">원가계산서!관급자재2</definedName>
    <definedName name="관급자재2">[0]!관급자재2</definedName>
    <definedName name="관급자재대" localSheetId="0">원가계산서!관급자재대</definedName>
    <definedName name="관급자재대">관급자재대</definedName>
    <definedName name="관급자재비">'[9]단가 (2)'!$H$16</definedName>
    <definedName name="관급집계" localSheetId="0">BlankMacro1</definedName>
    <definedName name="관급집계">BlankMacro1</definedName>
    <definedName name="기타" localSheetId="0">#REF!</definedName>
    <definedName name="기타">#REF!</definedName>
    <definedName name="기타경비">'[9]단가 (2)'!$H$9</definedName>
    <definedName name="깬돌채취" localSheetId="0">원가계산서!깬돌채취</definedName>
    <definedName name="깬돌채취">[0]!깬돌채취</definedName>
    <definedName name="나" localSheetId="0">BlankMacro1</definedName>
    <definedName name="나">BlankMacro1</definedName>
    <definedName name="남덕" localSheetId="0">BlankMacro1</definedName>
    <definedName name="남덕">BlankMacro1</definedName>
    <definedName name="내역" localSheetId="0">BlankMacro1</definedName>
    <definedName name="내역">BlankMacro1</definedName>
    <definedName name="내역서1">#N/A</definedName>
    <definedName name="내역서다" localSheetId="0">BlankMacro1</definedName>
    <definedName name="내역서다">BlankMacro1</definedName>
    <definedName name="노출직부" localSheetId="0">#REF!</definedName>
    <definedName name="노출직부">#REF!</definedName>
    <definedName name="다" localSheetId="0">BlankMacro1</definedName>
    <definedName name="다">BlankMacro1</definedName>
    <definedName name="단위공량1" localSheetId="0">#REF!</definedName>
    <definedName name="단위공량1">#REF!</definedName>
    <definedName name="단위공량10" localSheetId="0">#REF!</definedName>
    <definedName name="단위공량10">#REF!</definedName>
    <definedName name="단위공량11" localSheetId="0">#REF!</definedName>
    <definedName name="단위공량11">#REF!</definedName>
    <definedName name="단위공량12" localSheetId="0">#REF!</definedName>
    <definedName name="단위공량12">#REF!</definedName>
    <definedName name="단위공량13" localSheetId="0">#REF!</definedName>
    <definedName name="단위공량13">#REF!</definedName>
    <definedName name="단위공량14" localSheetId="0">#REF!</definedName>
    <definedName name="단위공량14">#REF!</definedName>
    <definedName name="단위공량15" localSheetId="0">#REF!</definedName>
    <definedName name="단위공량15">#REF!</definedName>
    <definedName name="단위공량16" localSheetId="0">#REF!</definedName>
    <definedName name="단위공량16">#REF!</definedName>
    <definedName name="단위공량17" localSheetId="0">#REF!</definedName>
    <definedName name="단위공량17">#REF!</definedName>
    <definedName name="단위공량2" localSheetId="0">#REF!</definedName>
    <definedName name="단위공량2">#REF!</definedName>
    <definedName name="단위공량3" localSheetId="0">#REF!</definedName>
    <definedName name="단위공량3">#REF!</definedName>
    <definedName name="단위공량4" localSheetId="0">#REF!</definedName>
    <definedName name="단위공량4">#REF!</definedName>
    <definedName name="단위공량5" localSheetId="0">#REF!</definedName>
    <definedName name="단위공량5">#REF!</definedName>
    <definedName name="단위공량6" localSheetId="0">#REF!</definedName>
    <definedName name="단위공량6">#REF!</definedName>
    <definedName name="단위공량7" localSheetId="0">#REF!</definedName>
    <definedName name="단위공량7">#REF!</definedName>
    <definedName name="단위공량8" localSheetId="0">#REF!</definedName>
    <definedName name="단위공량8">#REF!</definedName>
    <definedName name="단위공량9" localSheetId="0">#REF!</definedName>
    <definedName name="단위공량9">#REF!</definedName>
    <definedName name="대지면적" localSheetId="0">#REF!</definedName>
    <definedName name="대지면적">#REF!</definedName>
    <definedName name="더다" localSheetId="0">#REF!</definedName>
    <definedName name="더다">#REF!</definedName>
    <definedName name="더닫" localSheetId="0">#REF!</definedName>
    <definedName name="더닫">#REF!</definedName>
    <definedName name="더더더" localSheetId="0">#REF!</definedName>
    <definedName name="더더더">#REF!</definedName>
    <definedName name="도급공사">'[9]단가 (2)'!$H$5</definedName>
    <definedName name="도급예산액">'[9]단가 (2)'!$H$15</definedName>
    <definedName name="도급예상액">'[9]단가 (2)'!$H$15</definedName>
    <definedName name="되메우기" localSheetId="0">원가계산서!되메우기</definedName>
    <definedName name="되메우기">[0]!되메우기</definedName>
    <definedName name="ㄹ" localSheetId="0">#REF!</definedName>
    <definedName name="ㄹ">#REF!</definedName>
    <definedName name="라" localSheetId="0">BlankMacro1</definedName>
    <definedName name="라">BlankMacro1</definedName>
    <definedName name="레미콘수운반DT" localSheetId="0">원가계산서!레미콘수운반DT</definedName>
    <definedName name="레미콘수운반DT">[0]!레미콘수운반DT</definedName>
    <definedName name="ㅁ" localSheetId="0">원가계산서!ㅁ</definedName>
    <definedName name="ㅁ">ㅁ</definedName>
    <definedName name="ㅁ1" localSheetId="0">#REF!</definedName>
    <definedName name="ㅁ1">#REF!</definedName>
    <definedName name="ㅁ219" localSheetId="0">#REF!</definedName>
    <definedName name="ㅁ219">#REF!</definedName>
    <definedName name="ㅁ545" localSheetId="0">#REF!</definedName>
    <definedName name="ㅁ545">#REF!</definedName>
    <definedName name="ㅁㅁ" localSheetId="0">#REF!</definedName>
    <definedName name="ㅁㅁ">#REF!</definedName>
    <definedName name="ㅁㅁㅁ" localSheetId="0">#REF!</definedName>
    <definedName name="ㅁㅁㅁ">#REF!</definedName>
    <definedName name="마" localSheetId="0">BlankMacro1</definedName>
    <definedName name="마">BlankMacro1</definedName>
    <definedName name="말" localSheetId="0">BlankMacro1</definedName>
    <definedName name="말">BlankMacro1</definedName>
    <definedName name="모래운반" localSheetId="0">원가계산서!모래운반</definedName>
    <definedName name="모래운반">[0]!모래운반</definedName>
    <definedName name="목공">#N/A</definedName>
    <definedName name="물가자료" localSheetId="0">#REF!</definedName>
    <definedName name="물가자료">#REF!</definedName>
    <definedName name="ㅂㅂ" localSheetId="0">'[2]부하(성남)'!#REF!</definedName>
    <definedName name="ㅂㅂ">'[2]부하(성남)'!#REF!</definedName>
    <definedName name="ㅂㅈㅈ" localSheetId="0">#REF!</definedName>
    <definedName name="ㅂㅈㅈ">#REF!</definedName>
    <definedName name="바" localSheetId="0">BlankMacro1</definedName>
    <definedName name="바">BlankMacro1</definedName>
    <definedName name="방송" localSheetId="0">BlankMacro1</definedName>
    <definedName name="방송">BlankMacro1</definedName>
    <definedName name="부가가치세">'[9]단가 (2)'!$H$14</definedName>
    <definedName name="분전반" localSheetId="0">BlankMacro1</definedName>
    <definedName name="분전반">BlankMacro1</definedName>
    <definedName name="비목1" localSheetId="0">#REF!</definedName>
    <definedName name="비목1">#REF!</definedName>
    <definedName name="비목2" localSheetId="0">#REF!</definedName>
    <definedName name="비목2">#REF!</definedName>
    <definedName name="비목3" localSheetId="0">#REF!</definedName>
    <definedName name="비목3">#REF!</definedName>
    <definedName name="비목4" localSheetId="0">#REF!</definedName>
    <definedName name="비목4">#REF!</definedName>
    <definedName name="사" localSheetId="0">BlankMacro1</definedName>
    <definedName name="사">BlankMacro1</definedName>
    <definedName name="산재보험료">'[9]단가 (2)'!$H$7</definedName>
    <definedName name="산출2" localSheetId="0">BlankMacro1</definedName>
    <definedName name="산출2">BlankMacro1</definedName>
    <definedName name="상환금액" localSheetId="0">#REF!</definedName>
    <definedName name="상환금액">#REF!</definedName>
    <definedName name="설계내역서" localSheetId="0">BlankMacro1</definedName>
    <definedName name="설계내역서">BlankMacro1</definedName>
    <definedName name="설계서용지" localSheetId="0">BlankMacro1</definedName>
    <definedName name="설계서용지">BlankMacro1</definedName>
    <definedName name="설비" localSheetId="0">BlankMacro1</definedName>
    <definedName name="설비">BlankMacro1</definedName>
    <definedName name="성당중" localSheetId="0">원가계산서!성당중</definedName>
    <definedName name="성당중">[0]!성당중</definedName>
    <definedName name="성토3" localSheetId="0">원가계산서!성토3</definedName>
    <definedName name="성토3">[0]!성토3</definedName>
    <definedName name="성토도쟈" localSheetId="0">원가계산서!성토도쟈</definedName>
    <definedName name="성토도쟈">[0]!성토도쟈</definedName>
    <definedName name="세금" localSheetId="0">#REF!</definedName>
    <definedName name="세금">#REF!</definedName>
    <definedName name="소방공량산출서" localSheetId="0">BlankMacro1</definedName>
    <definedName name="소방공량산출서">BlankMacro1</definedName>
    <definedName name="소방내역" localSheetId="0">BlankMacro1</definedName>
    <definedName name="소방내역">BlankMacro1</definedName>
    <definedName name="소방내역서" localSheetId="0">BlankMacro1</definedName>
    <definedName name="소방내역서">BlankMacro1</definedName>
    <definedName name="수량" localSheetId="0">#REF!</definedName>
    <definedName name="수량">#REF!</definedName>
    <definedName name="수목보호대" localSheetId="0">#REF!</definedName>
    <definedName name="수목보호대">#REF!</definedName>
    <definedName name="수익" localSheetId="0">#REF!</definedName>
    <definedName name="수익">#REF!</definedName>
    <definedName name="순공사비">'[9]단가 (2)'!$H$10</definedName>
    <definedName name="순공사원가">'[9]단가 (2)'!$H$10</definedName>
    <definedName name="순성토" localSheetId="0">원가계산서!순성토</definedName>
    <definedName name="순성토">[0]!순성토</definedName>
    <definedName name="시멘트운반" localSheetId="0">원가계산서!시멘트운반</definedName>
    <definedName name="시멘트운반">[0]!시멘트운반</definedName>
    <definedName name="ㅇ227" localSheetId="0">#REF!</definedName>
    <definedName name="ㅇ227">#REF!</definedName>
    <definedName name="ㅇㄴ" localSheetId="0">[1]부하계산서!#REF!</definedName>
    <definedName name="ㅇㄴ">[1]부하계산서!#REF!</definedName>
    <definedName name="ㅇㄹㅇㄹ" localSheetId="0">#REF!</definedName>
    <definedName name="ㅇㄹㅇㄹ">#REF!</definedName>
    <definedName name="ㅇㅇ" localSheetId="0">BlankMacro1</definedName>
    <definedName name="ㅇㅇ">BlankMacro1</definedName>
    <definedName name="아" localSheetId="0">BlankMacro1</definedName>
    <definedName name="아">BlankMacro1</definedName>
    <definedName name="아늘믿" localSheetId="0">BlankMacro1</definedName>
    <definedName name="아늘믿">BlankMacro1</definedName>
    <definedName name="아니" localSheetId="0">BlankMacro1</definedName>
    <definedName name="아니">BlankMacro1</definedName>
    <definedName name="아다" localSheetId="0">BlankMacro1</definedName>
    <definedName name="아다">BlankMacro1</definedName>
    <definedName name="아디" localSheetId="0">BlankMacro1</definedName>
    <definedName name="아디">BlankMacro1</definedName>
    <definedName name="아서" localSheetId="0">BlankMacro1</definedName>
    <definedName name="아서">BlankMacro1</definedName>
    <definedName name="아싸" localSheetId="0">#REF!</definedName>
    <definedName name="아싸">#REF!</definedName>
    <definedName name="안" localSheetId="0">#REF!</definedName>
    <definedName name="안">#REF!</definedName>
    <definedName name="안전관리비">'[9]단가 (2)'!$H$8</definedName>
    <definedName name="연면적" localSheetId="0">#REF!</definedName>
    <definedName name="연면적">#REF!</definedName>
    <definedName name="예산비교표" localSheetId="0">원가계산서!예산비교표</definedName>
    <definedName name="예산비교표">[0]!예산비교표</definedName>
    <definedName name="오호" localSheetId="0">#REF!</definedName>
    <definedName name="오호">#REF!</definedName>
    <definedName name="용모니1" localSheetId="0">#REF!</definedName>
    <definedName name="용모니1">#REF!</definedName>
    <definedName name="울진내역" localSheetId="0">BlankMacro1</definedName>
    <definedName name="울진내역">BlankMacro1</definedName>
    <definedName name="원가" localSheetId="0" hidden="1">[11]날개벽수량표!#REF!</definedName>
    <definedName name="원가" hidden="1">[11]날개벽수량표!#REF!</definedName>
    <definedName name="원가1" localSheetId="0">BlankMacro1</definedName>
    <definedName name="원가1">BlankMacro1</definedName>
    <definedName name="원가2차" localSheetId="0">[1]부하계산서!#REF!</definedName>
    <definedName name="원가2차">[1]부하계산서!#REF!</definedName>
    <definedName name="원가계산" localSheetId="0">원가계산서!템플리트모듈6</definedName>
    <definedName name="원가계산">템플리트모듈6</definedName>
    <definedName name="원금" localSheetId="0">#REF!</definedName>
    <definedName name="원금">#REF!</definedName>
    <definedName name="이런" localSheetId="0">#REF!</definedName>
    <definedName name="이런">#REF!</definedName>
    <definedName name="이윤">'[9]단가 (2)'!$H$12</definedName>
    <definedName name="이자" localSheetId="0">#REF!</definedName>
    <definedName name="이자">#REF!</definedName>
    <definedName name="이자율">0.125</definedName>
    <definedName name="이히" localSheetId="0">#REF!</definedName>
    <definedName name="이히">#REF!</definedName>
    <definedName name="인공" localSheetId="0">#REF!</definedName>
    <definedName name="인공">#REF!</definedName>
    <definedName name="인상익" localSheetId="0">BlankMacro1</definedName>
    <definedName name="인상익">BlankMacro1</definedName>
    <definedName name="일반건설공사_갑" localSheetId="0">[3]단위수량!#REF!</definedName>
    <definedName name="일반건설공사_갑">[3]단위수량!#REF!</definedName>
    <definedName name="일반건설공사_을" localSheetId="0">[3]단위수량!#REF!</definedName>
    <definedName name="일반건설공사_을">[3]단위수량!#REF!</definedName>
    <definedName name="일반관리비">'[9]단가 (2)'!$H$11</definedName>
    <definedName name="ㅈㅂㄴㄷ" localSheetId="0">[1]부하계산서!#REF!</definedName>
    <definedName name="ㅈㅂㄴㄷ">[1]부하계산서!#REF!</definedName>
    <definedName name="ㅈㅈㅈㅈ" localSheetId="0">원가계산서!ㅈㅈㅈㅈ</definedName>
    <definedName name="ㅈㅈㅈㅈ">[0]!ㅈㅈㅈㅈ</definedName>
    <definedName name="자" localSheetId="0">BlankMacro1</definedName>
    <definedName name="자">BlankMacro1</definedName>
    <definedName name="자갈운반" localSheetId="0">원가계산서!자갈운반</definedName>
    <definedName name="자갈운반">[0]!자갈운반</definedName>
    <definedName name="자동제어1차공량산출" localSheetId="0">BlankMacro1</definedName>
    <definedName name="자동제어1차공량산출">BlankMacro1</definedName>
    <definedName name="잔토처리" localSheetId="0">원가계산서!잔토처리</definedName>
    <definedName name="잔토처리">[0]!잔토처리</definedName>
    <definedName name="재료비">'[9]단가 (2)'!$J$5</definedName>
    <definedName name="전기내역" localSheetId="0">BlankMacro1</definedName>
    <definedName name="전기내역">BlankMacro1</definedName>
    <definedName name="전기내역1" localSheetId="0">BlankMacro1</definedName>
    <definedName name="전기내역1">BlankMacro1</definedName>
    <definedName name="전기변경1" localSheetId="0">BlankMacro1</definedName>
    <definedName name="전기변경1">BlankMacro1</definedName>
    <definedName name="전기변경3" localSheetId="0">BlankMacro1</definedName>
    <definedName name="전기변경3">BlankMacro1</definedName>
    <definedName name="전기재료관" localSheetId="0">#REF!</definedName>
    <definedName name="전기재료관">#REF!</definedName>
    <definedName name="절토" localSheetId="0">원가계산서!절토</definedName>
    <definedName name="절토">[0]!절토</definedName>
    <definedName name="제일안과병원" localSheetId="0">#REF!</definedName>
    <definedName name="제일안과병원">#REF!</definedName>
    <definedName name="중건설공사" localSheetId="0">[3]단위수량!#REF!</definedName>
    <definedName name="중건설공사">[3]단위수량!#REF!</definedName>
    <definedName name="직접경비">'[9]단가 (2)'!$K$5</definedName>
    <definedName name="직접노무비">'[9]단가 (2)'!$I$5</definedName>
    <definedName name="집" localSheetId="0">원가계산서!집</definedName>
    <definedName name="집">원가계산서!집</definedName>
    <definedName name="집계서" localSheetId="0">BlankMacro1</definedName>
    <definedName name="집계서">BlankMacro1</definedName>
    <definedName name="집계표2" localSheetId="0">원가계산서!집</definedName>
    <definedName name="집계표2">집</definedName>
    <definedName name="ㅊ1555" localSheetId="0">#REF!</definedName>
    <definedName name="ㅊ1555">#REF!</definedName>
    <definedName name="차" localSheetId="0">BlankMacro1</definedName>
    <definedName name="차">BlankMacro1</definedName>
    <definedName name="창호2" localSheetId="0">원가계산서!창호2</definedName>
    <definedName name="창호2">[0]!창호2</definedName>
    <definedName name="창호대가">#N/A</definedName>
    <definedName name="철근운반" localSheetId="0">원가계산서!철근운반</definedName>
    <definedName name="철근운반">[0]!철근운반</definedName>
    <definedName name="철도궤도신설공사" localSheetId="0">[3]단위수량!#REF!</definedName>
    <definedName name="철도궤도신설공사">[3]단위수량!#REF!</definedName>
    <definedName name="총괄관급" localSheetId="0">원가계산서!총괄관급</definedName>
    <definedName name="총괄관급">[0]!총괄관급</definedName>
    <definedName name="총집계" localSheetId="0">BlankMacro1</definedName>
    <definedName name="총집계">BlankMacro1</definedName>
    <definedName name="ㅋㅋ" localSheetId="0">BlankMacro1</definedName>
    <definedName name="ㅋㅋ">BlankMacro1</definedName>
    <definedName name="터파기" localSheetId="0">원가계산서!터파기</definedName>
    <definedName name="터파기">[0]!터파기</definedName>
    <definedName name="템플리트모듈1" localSheetId="0">원가계산서!템플리트모듈6</definedName>
    <definedName name="템플리트모듈1">템플리트모듈6</definedName>
    <definedName name="템플리트모듈2" localSheetId="0">원가계산서!템플리트모듈6</definedName>
    <definedName name="템플리트모듈2">템플리트모듈6</definedName>
    <definedName name="템플리트모듈3" localSheetId="0">원가계산서!템플리트모듈6</definedName>
    <definedName name="템플리트모듈3">템플리트모듈6</definedName>
    <definedName name="템플리트모듈4" localSheetId="0">원가계산서!템플리트모듈6</definedName>
    <definedName name="템플리트모듈4">템플리트모듈6</definedName>
    <definedName name="템플리트모듈5" localSheetId="0">원가계산서!템플리트모듈6</definedName>
    <definedName name="템플리트모듈5">템플리트모듈6</definedName>
    <definedName name="템플리트모듈6" localSheetId="0">원가계산서!템플리트모듈6</definedName>
    <definedName name="템플리트모듈6">원가계산서!템플리트모듈6</definedName>
    <definedName name="토적1" localSheetId="0">원가계산서!토적1</definedName>
    <definedName name="토적1">[0]!토적1</definedName>
    <definedName name="토적표" localSheetId="0" hidden="1">#REF!</definedName>
    <definedName name="토적표" hidden="1">#REF!</definedName>
    <definedName name="통신" localSheetId="0">BlankMacro1</definedName>
    <definedName name="통신">BlankMacro1</definedName>
    <definedName name="통신일위대가" localSheetId="0">BlankMacro1</definedName>
    <definedName name="통신일위대가">BlankMacro1</definedName>
    <definedName name="통신집계" localSheetId="0">BlankMacro1</definedName>
    <definedName name="통신집계">BlankMacro1</definedName>
    <definedName name="특수및기타건설공사" localSheetId="0">[3]단위수량!#REF!</definedName>
    <definedName name="특수및기타건설공사">[3]단위수량!#REF!</definedName>
    <definedName name="폐기량산출" localSheetId="0">원가계산서!폐기량산출</definedName>
    <definedName name="폐기량산출">[0]!폐기량산출</definedName>
    <definedName name="폐기물내역서" localSheetId="0">원가계산서!템플리트모듈6</definedName>
    <definedName name="폐기물내역서">템플리트모듈6</definedName>
    <definedName name="폐기물집계표" localSheetId="0">원가계산서!집</definedName>
    <definedName name="폐기물집계표">집</definedName>
    <definedName name="품위내역서" localSheetId="0">BlankMacro1</definedName>
    <definedName name="품위내역서">BlankMacro1</definedName>
    <definedName name="한전수탁비">'[9]단가 (2)'!$H$17</definedName>
    <definedName name="합계" localSheetId="0">원가계산서!합계</definedName>
    <definedName name="합계">합계</definedName>
    <definedName name="허ㅗ러" localSheetId="0">BlankMacro1</definedName>
    <definedName name="허ㅗ러">BlankMacro1</definedName>
    <definedName name="화장" localSheetId="0">BlankMacro1</definedName>
    <definedName name="화장">BlankMacro1</definedName>
    <definedName name="횡배수관">[12]DATA!$K$2:$W$10</definedName>
    <definedName name="흄관운반" localSheetId="0">원가계산서!흄관운반</definedName>
    <definedName name="흄관운반">[0]!흄관운반</definedName>
    <definedName name="ㅔ154">[13]Sheet1!$K$84</definedName>
    <definedName name="ㅕ168" localSheetId="0">#REF!</definedName>
    <definedName name="ㅕ168">#REF!</definedName>
    <definedName name="ㅜㅜ" localSheetId="0">BlankMacro1</definedName>
    <definedName name="ㅜㅜ">BlankMacro1</definedName>
    <definedName name="ㅠ61" localSheetId="0">#REF!</definedName>
    <definedName name="ㅠ61">#REF!</definedName>
  </definedNames>
  <calcPr calcId="191029"/>
</workbook>
</file>

<file path=xl/calcChain.xml><?xml version="1.0" encoding="utf-8"?>
<calcChain xmlns="http://schemas.openxmlformats.org/spreadsheetml/2006/main">
  <c r="F40" i="11" l="1"/>
  <c r="L40" i="11" s="1"/>
  <c r="K40" i="11"/>
  <c r="H53" i="11" l="1"/>
  <c r="L53" i="11" s="1"/>
  <c r="K53" i="11"/>
  <c r="A11" i="11" l="1"/>
  <c r="K41" i="11" l="1"/>
  <c r="F41" i="11"/>
  <c r="L41" i="11" s="1"/>
  <c r="K38" i="11"/>
  <c r="F38" i="11"/>
  <c r="L38" i="11" s="1"/>
  <c r="K116" i="11"/>
  <c r="K117" i="11"/>
  <c r="H116" i="11"/>
  <c r="L116" i="11" s="1"/>
  <c r="H117" i="11"/>
  <c r="L117" i="11" s="1"/>
  <c r="A10" i="11"/>
  <c r="A9" i="11"/>
  <c r="A8" i="11"/>
  <c r="J135" i="11"/>
  <c r="K82" i="11"/>
  <c r="K81" i="11"/>
  <c r="K80" i="11"/>
  <c r="K75" i="11"/>
  <c r="K74" i="11"/>
  <c r="K73" i="11"/>
  <c r="K72" i="11"/>
  <c r="K71" i="11"/>
  <c r="H82" i="11"/>
  <c r="L82" i="11" s="1"/>
  <c r="H81" i="11"/>
  <c r="L81" i="11" s="1"/>
  <c r="H80" i="11"/>
  <c r="L80" i="11" s="1"/>
  <c r="F72" i="11"/>
  <c r="L72" i="11" s="1"/>
  <c r="F73" i="11"/>
  <c r="L73" i="11" s="1"/>
  <c r="F74" i="11"/>
  <c r="L74" i="11" s="1"/>
  <c r="F75" i="11"/>
  <c r="L75" i="11" s="1"/>
  <c r="F71" i="11"/>
  <c r="L71" i="11" s="1"/>
  <c r="E76" i="11" l="1"/>
  <c r="F18" i="9"/>
  <c r="K76" i="11" l="1"/>
  <c r="F76" i="11"/>
  <c r="K130" i="11"/>
  <c r="F130" i="11"/>
  <c r="L130" i="11" s="1"/>
  <c r="K39" i="11"/>
  <c r="F39" i="11"/>
  <c r="L39" i="11" s="1"/>
  <c r="K34" i="11"/>
  <c r="K35" i="11"/>
  <c r="F34" i="11"/>
  <c r="L34" i="11" s="1"/>
  <c r="F35" i="11"/>
  <c r="L35" i="11" s="1"/>
  <c r="K32" i="11"/>
  <c r="K33" i="11"/>
  <c r="F32" i="11"/>
  <c r="L32" i="11" s="1"/>
  <c r="F33" i="11"/>
  <c r="L33" i="11" s="1"/>
  <c r="K29" i="11"/>
  <c r="F29" i="11"/>
  <c r="L29" i="11" s="1"/>
  <c r="L76" i="11" l="1"/>
  <c r="F77" i="11"/>
  <c r="A6" i="11"/>
  <c r="A7" i="11"/>
  <c r="L77" i="11" l="1"/>
  <c r="F90" i="11"/>
  <c r="G83" i="11"/>
  <c r="H83" i="11" l="1"/>
  <c r="K83" i="11"/>
  <c r="F7" i="11"/>
  <c r="H84" i="11" l="1"/>
  <c r="L83" i="11"/>
  <c r="L84" i="11" l="1"/>
  <c r="H90" i="11"/>
  <c r="H7" i="11" l="1"/>
  <c r="L7" i="11" s="1"/>
  <c r="L90" i="11"/>
  <c r="H149" i="11" l="1"/>
  <c r="F142" i="11"/>
  <c r="F143" i="11"/>
  <c r="L143" i="11" s="1"/>
  <c r="F144" i="11"/>
  <c r="L144" i="11" s="1"/>
  <c r="K142" i="11"/>
  <c r="K143" i="11"/>
  <c r="K144" i="11"/>
  <c r="K149" i="11"/>
  <c r="K141" i="11"/>
  <c r="F141" i="11"/>
  <c r="L141" i="11" s="1"/>
  <c r="L142" i="11" l="1"/>
  <c r="E145" i="11" s="1"/>
  <c r="L149" i="11"/>
  <c r="G150" i="11" s="1"/>
  <c r="F145" i="11" l="1"/>
  <c r="H150" i="11"/>
  <c r="H151" i="11" s="1"/>
  <c r="H158" i="11" s="1"/>
  <c r="K150" i="11"/>
  <c r="K145" i="11" l="1"/>
  <c r="L145" i="11"/>
  <c r="L146" i="11" s="1"/>
  <c r="F146" i="11"/>
  <c r="F158" i="11" s="1"/>
  <c r="F11" i="11" s="1"/>
  <c r="L150" i="11"/>
  <c r="L151" i="11" s="1"/>
  <c r="H11" i="11"/>
  <c r="K129" i="11"/>
  <c r="F129" i="11"/>
  <c r="L129" i="11" s="1"/>
  <c r="L11" i="11" l="1"/>
  <c r="L158" i="11"/>
  <c r="J136" i="11" l="1"/>
  <c r="K135" i="11"/>
  <c r="L135" i="11"/>
  <c r="J122" i="11"/>
  <c r="J123" i="11" s="1"/>
  <c r="K115" i="11"/>
  <c r="H115" i="11"/>
  <c r="L115" i="11" s="1"/>
  <c r="K59" i="11"/>
  <c r="K58" i="11"/>
  <c r="J59" i="11"/>
  <c r="L59" i="11" s="1"/>
  <c r="J58" i="11"/>
  <c r="L58" i="11" s="1"/>
  <c r="K37" i="11"/>
  <c r="F37" i="11"/>
  <c r="L37" i="11" s="1"/>
  <c r="K36" i="11"/>
  <c r="F36" i="11"/>
  <c r="L36" i="11" s="1"/>
  <c r="J138" i="11" l="1"/>
  <c r="J10" i="11" s="1"/>
  <c r="L136" i="11"/>
  <c r="J125" i="11"/>
  <c r="J9" i="11" s="1"/>
  <c r="L123" i="11"/>
  <c r="G118" i="11"/>
  <c r="K118" i="11" s="1"/>
  <c r="J60" i="11"/>
  <c r="H118" i="11" l="1"/>
  <c r="L118" i="11" s="1"/>
  <c r="L60" i="11"/>
  <c r="J68" i="11"/>
  <c r="J6" i="11" s="1"/>
  <c r="J24" i="11" l="1"/>
  <c r="D11" i="9" s="1"/>
  <c r="H119" i="11"/>
  <c r="H125" i="11" s="1"/>
  <c r="H9" i="11" s="1"/>
  <c r="L9" i="11" s="1"/>
  <c r="L125" i="11" l="1"/>
  <c r="L119" i="11"/>
  <c r="K27" i="11" l="1"/>
  <c r="F27" i="11"/>
  <c r="L27" i="11" l="1"/>
  <c r="K128" i="11"/>
  <c r="K122" i="11"/>
  <c r="K102" i="11"/>
  <c r="K101" i="11"/>
  <c r="K94" i="11"/>
  <c r="K95" i="11"/>
  <c r="K93" i="11"/>
  <c r="K49" i="11"/>
  <c r="K50" i="11"/>
  <c r="K51" i="11"/>
  <c r="K52" i="11"/>
  <c r="K48" i="11"/>
  <c r="F128" i="11" l="1"/>
  <c r="L128" i="11" l="1"/>
  <c r="E131" i="11" s="1"/>
  <c r="L122" i="11"/>
  <c r="H102" i="11"/>
  <c r="L102" i="11" s="1"/>
  <c r="H101" i="11"/>
  <c r="L101" i="11" s="1"/>
  <c r="F94" i="11"/>
  <c r="L94" i="11" s="1"/>
  <c r="F95" i="11"/>
  <c r="L95" i="11" s="1"/>
  <c r="F93" i="11"/>
  <c r="H49" i="11"/>
  <c r="L49" i="11" s="1"/>
  <c r="H50" i="11"/>
  <c r="L50" i="11" s="1"/>
  <c r="H51" i="11"/>
  <c r="L51" i="11" s="1"/>
  <c r="H52" i="11"/>
  <c r="L52" i="11" s="1"/>
  <c r="H48" i="11"/>
  <c r="L48" i="11" s="1"/>
  <c r="K30" i="11"/>
  <c r="K31" i="11"/>
  <c r="K28" i="11"/>
  <c r="F30" i="11"/>
  <c r="F31" i="11"/>
  <c r="F28" i="11"/>
  <c r="K131" i="11" l="1"/>
  <c r="F131" i="11"/>
  <c r="L93" i="11"/>
  <c r="G54" i="11"/>
  <c r="G103" i="11"/>
  <c r="L31" i="11"/>
  <c r="L30" i="11"/>
  <c r="L28" i="11"/>
  <c r="E42" i="11" s="1"/>
  <c r="K96" i="11" l="1"/>
  <c r="L131" i="11"/>
  <c r="F132" i="11"/>
  <c r="H103" i="11"/>
  <c r="L103" i="11" s="1"/>
  <c r="K103" i="11"/>
  <c r="H54" i="11"/>
  <c r="L54" i="11" s="1"/>
  <c r="K54" i="11"/>
  <c r="F96" i="11" l="1"/>
  <c r="E97" i="11" s="1"/>
  <c r="L132" i="11"/>
  <c r="F138" i="11"/>
  <c r="F10" i="11" s="1"/>
  <c r="L10" i="11" s="1"/>
  <c r="H104" i="11"/>
  <c r="H55" i="11"/>
  <c r="L96" i="11" l="1"/>
  <c r="L138" i="11"/>
  <c r="F97" i="11"/>
  <c r="K97" i="11"/>
  <c r="L104" i="11"/>
  <c r="H112" i="11"/>
  <c r="H8" i="11" s="1"/>
  <c r="L55" i="11"/>
  <c r="H68" i="11"/>
  <c r="H6" i="11" s="1"/>
  <c r="H24" i="11" l="1"/>
  <c r="D8" i="9" s="1"/>
  <c r="L97" i="11"/>
  <c r="F98" i="11"/>
  <c r="L98" i="11" l="1"/>
  <c r="F112" i="11"/>
  <c r="F8" i="11" s="1"/>
  <c r="L8" i="11" s="1"/>
  <c r="L112" i="11" l="1"/>
  <c r="F26" i="9" l="1"/>
  <c r="F24" i="9"/>
  <c r="F23" i="9"/>
  <c r="F20" i="9"/>
  <c r="F19" i="9"/>
  <c r="F17" i="9"/>
  <c r="F16" i="9"/>
  <c r="F15" i="9"/>
  <c r="F14" i="9"/>
  <c r="F13" i="9"/>
  <c r="F12" i="9"/>
  <c r="F9" i="9"/>
  <c r="D9" i="9" l="1"/>
  <c r="D10" i="9" l="1"/>
  <c r="D13" i="9" l="1"/>
  <c r="D12" i="9"/>
  <c r="K42" i="11" l="1"/>
  <c r="F42" i="11"/>
  <c r="L42" i="11" s="1"/>
  <c r="F46" i="11" l="1"/>
  <c r="L46" i="11" l="1"/>
  <c r="F68" i="11"/>
  <c r="F6" i="11" s="1"/>
  <c r="F24" i="11" s="1"/>
  <c r="L6" i="11" l="1"/>
  <c r="L68" i="11"/>
  <c r="D4" i="9" l="1"/>
  <c r="D7" i="9" s="1"/>
  <c r="L24" i="11"/>
  <c r="D19" i="9" l="1"/>
  <c r="D20" i="9"/>
  <c r="D21" i="9" l="1"/>
  <c r="D22" i="9" l="1"/>
  <c r="D23" i="9" s="1"/>
  <c r="D24" i="9" s="1"/>
  <c r="D25" i="9" l="1"/>
  <c r="D26" i="9" s="1"/>
  <c r="D27" i="9" l="1"/>
</calcChain>
</file>

<file path=xl/sharedStrings.xml><?xml version="1.0" encoding="utf-8"?>
<sst xmlns="http://schemas.openxmlformats.org/spreadsheetml/2006/main" count="265" uniqueCount="181">
  <si>
    <t>공 사 원 가 계 산 서</t>
    <phoneticPr fontId="24" type="noConversion"/>
  </si>
  <si>
    <t>금  액</t>
    <phoneticPr fontId="24" type="noConversion"/>
  </si>
  <si>
    <t>요  율</t>
    <phoneticPr fontId="24" type="noConversion"/>
  </si>
  <si>
    <t>구 성 비</t>
    <phoneticPr fontId="24" type="noConversion"/>
  </si>
  <si>
    <t>비  고</t>
    <phoneticPr fontId="24" type="noConversion"/>
  </si>
  <si>
    <t>순 공 사 비</t>
    <phoneticPr fontId="24" type="noConversion"/>
  </si>
  <si>
    <t>재료비</t>
    <phoneticPr fontId="24" type="noConversion"/>
  </si>
  <si>
    <t>직접재료비</t>
    <phoneticPr fontId="24" type="noConversion"/>
  </si>
  <si>
    <t>간접재료비</t>
    <phoneticPr fontId="24" type="noConversion"/>
  </si>
  <si>
    <t>작업부산물(△)</t>
    <phoneticPr fontId="24" type="noConversion"/>
  </si>
  <si>
    <t>소 계</t>
    <phoneticPr fontId="24" type="noConversion"/>
  </si>
  <si>
    <t>노무비</t>
    <phoneticPr fontId="24" type="noConversion"/>
  </si>
  <si>
    <t>직접노무비</t>
    <phoneticPr fontId="24" type="noConversion"/>
  </si>
  <si>
    <t>간접노무비</t>
    <phoneticPr fontId="24" type="noConversion"/>
  </si>
  <si>
    <t>경  비</t>
    <phoneticPr fontId="24" type="noConversion"/>
  </si>
  <si>
    <t>기계경비</t>
    <phoneticPr fontId="24" type="noConversion"/>
  </si>
  <si>
    <t>산재보험료</t>
    <phoneticPr fontId="24" type="noConversion"/>
  </si>
  <si>
    <t>고용보험료</t>
    <phoneticPr fontId="24" type="noConversion"/>
  </si>
  <si>
    <t>건강보험료</t>
    <phoneticPr fontId="24" type="noConversion"/>
  </si>
  <si>
    <t>연금보험료</t>
    <phoneticPr fontId="24" type="noConversion"/>
  </si>
  <si>
    <t>노인장기요양보험료</t>
    <phoneticPr fontId="24" type="noConversion"/>
  </si>
  <si>
    <t>퇴직공제부금비</t>
    <phoneticPr fontId="24" type="noConversion"/>
  </si>
  <si>
    <t>산업안전보건관리비</t>
    <phoneticPr fontId="24" type="noConversion"/>
  </si>
  <si>
    <t>환경보전비</t>
    <phoneticPr fontId="24" type="noConversion"/>
  </si>
  <si>
    <t>기타경비</t>
    <phoneticPr fontId="24" type="noConversion"/>
  </si>
  <si>
    <t>합  계</t>
    <phoneticPr fontId="24" type="noConversion"/>
  </si>
  <si>
    <t>일반관리비</t>
    <phoneticPr fontId="24" type="noConversion"/>
  </si>
  <si>
    <t>이         윤</t>
    <phoneticPr fontId="24" type="noConversion"/>
  </si>
  <si>
    <t>총   원   가</t>
    <phoneticPr fontId="24" type="noConversion"/>
  </si>
  <si>
    <t>부가가치세</t>
    <phoneticPr fontId="24" type="noConversion"/>
  </si>
  <si>
    <t>총  공  사  비</t>
    <phoneticPr fontId="24" type="noConversion"/>
  </si>
  <si>
    <t>내 역 서</t>
    <phoneticPr fontId="30" type="noConversion"/>
  </si>
  <si>
    <t>품      명</t>
  </si>
  <si>
    <t>규      격</t>
  </si>
  <si>
    <t>단위</t>
  </si>
  <si>
    <t>수량</t>
  </si>
  <si>
    <t>재  료  비</t>
  </si>
  <si>
    <t>노  무  비</t>
  </si>
  <si>
    <t>경      비</t>
  </si>
  <si>
    <t>합      계</t>
  </si>
  <si>
    <t>비  고</t>
  </si>
  <si>
    <t>단  가</t>
  </si>
  <si>
    <t>금  액</t>
  </si>
  <si>
    <t>EA</t>
  </si>
  <si>
    <t>M</t>
  </si>
  <si>
    <t>식</t>
  </si>
  <si>
    <t>대</t>
  </si>
  <si>
    <t>유선리모콘</t>
  </si>
  <si>
    <t>증폭기</t>
  </si>
  <si>
    <t>DTA109A1</t>
  </si>
  <si>
    <t>특별인부</t>
  </si>
  <si>
    <t>인</t>
  </si>
  <si>
    <t>용접공</t>
  </si>
  <si>
    <t>보통인부</t>
  </si>
  <si>
    <t>내선전공</t>
  </si>
  <si>
    <t>공구손료</t>
  </si>
  <si>
    <t>소  계</t>
  </si>
  <si>
    <t>VCTF1.5SQ/2C</t>
  </si>
  <si>
    <t>CD관</t>
  </si>
  <si>
    <t>관부속품</t>
  </si>
  <si>
    <t>소 계</t>
    <phoneticPr fontId="2" type="noConversion"/>
  </si>
  <si>
    <t>1개월 이상</t>
    <phoneticPr fontId="2" type="noConversion"/>
  </si>
  <si>
    <t>2천만원 이상</t>
    <phoneticPr fontId="2" type="noConversion"/>
  </si>
  <si>
    <t>기계설비공</t>
    <phoneticPr fontId="2" type="noConversion"/>
  </si>
  <si>
    <t>실외기</t>
    <phoneticPr fontId="2" type="noConversion"/>
  </si>
  <si>
    <t>방진가대</t>
    <phoneticPr fontId="2" type="noConversion"/>
  </si>
  <si>
    <t>배관트레이</t>
    <phoneticPr fontId="2" type="noConversion"/>
  </si>
  <si>
    <t>질소</t>
    <phoneticPr fontId="2" type="noConversion"/>
  </si>
  <si>
    <t>소 계</t>
    <phoneticPr fontId="2" type="noConversion"/>
  </si>
  <si>
    <t>대</t>
    <phoneticPr fontId="2" type="noConversion"/>
  </si>
  <si>
    <t>실외기용</t>
    <phoneticPr fontId="2" type="noConversion"/>
  </si>
  <si>
    <t>M</t>
    <phoneticPr fontId="2" type="noConversion"/>
  </si>
  <si>
    <t>ℓ</t>
    <phoneticPr fontId="2" type="noConversion"/>
  </si>
  <si>
    <t>식</t>
    <phoneticPr fontId="2" type="noConversion"/>
  </si>
  <si>
    <t>인건비</t>
    <phoneticPr fontId="2" type="noConversion"/>
  </si>
  <si>
    <t>지게차</t>
    <phoneticPr fontId="2" type="noConversion"/>
  </si>
  <si>
    <t>소 계</t>
    <phoneticPr fontId="2" type="noConversion"/>
  </si>
  <si>
    <t>제어CABLE(리모컨선)</t>
    <phoneticPr fontId="2" type="noConversion"/>
  </si>
  <si>
    <t>VCTF0.75SQ/2C</t>
    <phoneticPr fontId="2" type="noConversion"/>
  </si>
  <si>
    <t>잡재료비</t>
    <phoneticPr fontId="2" type="noConversion"/>
  </si>
  <si>
    <t>인건비</t>
    <phoneticPr fontId="2" type="noConversion"/>
  </si>
  <si>
    <t>공구손료</t>
    <phoneticPr fontId="2" type="noConversion"/>
  </si>
  <si>
    <t>인</t>
    <phoneticPr fontId="2" type="noConversion"/>
  </si>
  <si>
    <t>노무비의 3%</t>
    <phoneticPr fontId="2" type="noConversion"/>
  </si>
  <si>
    <t>고물 환입비용</t>
    <phoneticPr fontId="2" type="noConversion"/>
  </si>
  <si>
    <t>가스용이중후렉시블</t>
    <phoneticPr fontId="2" type="noConversion"/>
  </si>
  <si>
    <t>볼밸브</t>
    <phoneticPr fontId="2" type="noConversion"/>
  </si>
  <si>
    <t>EA</t>
    <phoneticPr fontId="2" type="noConversion"/>
  </si>
  <si>
    <t>ACM-100A(indoor 64)</t>
  </si>
  <si>
    <t>샹크볼트,너트</t>
  </si>
  <si>
    <t>3/8, SUS</t>
  </si>
  <si>
    <t>소 계</t>
  </si>
  <si>
    <t>인건비의 3%</t>
  </si>
  <si>
    <t>소계</t>
  </si>
  <si>
    <t>Φ40</t>
  </si>
  <si>
    <t>냉매</t>
  </si>
  <si>
    <t>KG</t>
  </si>
  <si>
    <t>크레인(80t)</t>
    <phoneticPr fontId="2" type="noConversion"/>
  </si>
  <si>
    <t>식</t>
    <phoneticPr fontId="2" type="noConversion"/>
  </si>
  <si>
    <t>인건비</t>
    <phoneticPr fontId="2" type="noConversion"/>
  </si>
  <si>
    <t>잡재료비</t>
    <phoneticPr fontId="2" type="noConversion"/>
  </si>
  <si>
    <t>R-410A</t>
  </si>
  <si>
    <t>집중관리콘트롤러</t>
    <phoneticPr fontId="2" type="noConversion"/>
  </si>
  <si>
    <t>LS302C61</t>
  </si>
  <si>
    <t>LC1G3</t>
  </si>
  <si>
    <t>아연도금강판</t>
    <phoneticPr fontId="2" type="noConversion"/>
  </si>
  <si>
    <t>ACP control panel(white)</t>
  </si>
  <si>
    <t xml:space="preserve">EMC Software (For 64ea) </t>
  </si>
  <si>
    <t>Φ16(일반)</t>
    <phoneticPr fontId="2" type="noConversion"/>
  </si>
  <si>
    <t>압력계</t>
    <phoneticPr fontId="2" type="noConversion"/>
  </si>
  <si>
    <t>EA</t>
    <phoneticPr fontId="2" type="noConversion"/>
  </si>
  <si>
    <t>10kPa</t>
    <phoneticPr fontId="2" type="noConversion"/>
  </si>
  <si>
    <t>도시가스 관련 인허가</t>
    <phoneticPr fontId="2" type="noConversion"/>
  </si>
  <si>
    <t>식</t>
    <phoneticPr fontId="2" type="noConversion"/>
  </si>
  <si>
    <t>잡재료비</t>
    <phoneticPr fontId="2" type="noConversion"/>
  </si>
  <si>
    <t>20A</t>
    <phoneticPr fontId="2" type="noConversion"/>
  </si>
  <si>
    <t>합 계</t>
    <phoneticPr fontId="2" type="noConversion"/>
  </si>
  <si>
    <t>KNCP850L</t>
    <phoneticPr fontId="2" type="noConversion"/>
  </si>
  <si>
    <t>실외기</t>
    <phoneticPr fontId="2" type="noConversion"/>
  </si>
  <si>
    <t>ACN-130U(ACN3200)</t>
    <phoneticPr fontId="2" type="noConversion"/>
  </si>
  <si>
    <t>Acon Master X</t>
    <phoneticPr fontId="2" type="noConversion"/>
  </si>
  <si>
    <t>2. 드레인배관 공사</t>
    <phoneticPr fontId="2" type="noConversion"/>
  </si>
  <si>
    <t xml:space="preserve">  가. 재료비</t>
    <phoneticPr fontId="2" type="noConversion"/>
  </si>
  <si>
    <t>PVC PIPE</t>
    <phoneticPr fontId="2" type="noConversion"/>
  </si>
  <si>
    <t>PVC 엘보</t>
    <phoneticPr fontId="2" type="noConversion"/>
  </si>
  <si>
    <t>PVC 소켓</t>
    <phoneticPr fontId="2" type="noConversion"/>
  </si>
  <si>
    <t>새들</t>
    <phoneticPr fontId="2" type="noConversion"/>
  </si>
  <si>
    <t>고무패드(구배용)</t>
    <phoneticPr fontId="2" type="noConversion"/>
  </si>
  <si>
    <t>잡재료비</t>
    <phoneticPr fontId="2" type="noConversion"/>
  </si>
  <si>
    <t>Φ40</t>
    <phoneticPr fontId="2" type="noConversion"/>
  </si>
  <si>
    <t xml:space="preserve">  나. 노무비</t>
    <phoneticPr fontId="2" type="noConversion"/>
  </si>
  <si>
    <t>배관공</t>
  </si>
  <si>
    <t>보온공</t>
  </si>
  <si>
    <t>공구손료</t>
    <phoneticPr fontId="2" type="noConversion"/>
  </si>
  <si>
    <t>인건비</t>
    <phoneticPr fontId="2" type="noConversion"/>
  </si>
  <si>
    <t>소 계</t>
    <phoneticPr fontId="2" type="noConversion"/>
  </si>
  <si>
    <t>3. 자동제어 공사</t>
    <phoneticPr fontId="2" type="noConversion"/>
  </si>
  <si>
    <t>특별인부</t>
    <phoneticPr fontId="2" type="noConversion"/>
  </si>
  <si>
    <t>용접공</t>
    <phoneticPr fontId="2" type="noConversion"/>
  </si>
  <si>
    <t>인</t>
    <phoneticPr fontId="2" type="noConversion"/>
  </si>
  <si>
    <t xml:space="preserve">  가. 재료비</t>
    <phoneticPr fontId="2" type="noConversion"/>
  </si>
  <si>
    <t xml:space="preserve">  나. 노무비</t>
    <phoneticPr fontId="2" type="noConversion"/>
  </si>
  <si>
    <t xml:space="preserve">  다. 경비</t>
    <phoneticPr fontId="2" type="noConversion"/>
  </si>
  <si>
    <t>계(1)</t>
    <phoneticPr fontId="2" type="noConversion"/>
  </si>
  <si>
    <t>계(2)</t>
    <phoneticPr fontId="2" type="noConversion"/>
  </si>
  <si>
    <t>식</t>
    <phoneticPr fontId="2" type="noConversion"/>
  </si>
  <si>
    <t>4. GHP 철거공사</t>
    <phoneticPr fontId="2" type="noConversion"/>
  </si>
  <si>
    <t xml:space="preserve">  가. 노무비</t>
    <phoneticPr fontId="2" type="noConversion"/>
  </si>
  <si>
    <t xml:space="preserve">  나. 경비</t>
    <phoneticPr fontId="2" type="noConversion"/>
  </si>
  <si>
    <t>5. 도시가스 공사</t>
    <phoneticPr fontId="2" type="noConversion"/>
  </si>
  <si>
    <t>저압케이블전공</t>
    <phoneticPr fontId="2" type="noConversion"/>
  </si>
  <si>
    <t>계(3)</t>
    <phoneticPr fontId="2" type="noConversion"/>
  </si>
  <si>
    <t>계(4)</t>
    <phoneticPr fontId="2" type="noConversion"/>
  </si>
  <si>
    <t>계(5)</t>
    <phoneticPr fontId="2" type="noConversion"/>
  </si>
  <si>
    <t>1. GHP 설치공사</t>
    <phoneticPr fontId="2" type="noConversion"/>
  </si>
  <si>
    <t>냉난방 제어 소프트웨어</t>
    <phoneticPr fontId="2" type="noConversion"/>
  </si>
  <si>
    <t>집중-프로토콜 변환기</t>
    <phoneticPr fontId="2" type="noConversion"/>
  </si>
  <si>
    <t>실외기-PC통신 변환기</t>
    <phoneticPr fontId="2" type="noConversion"/>
  </si>
  <si>
    <t>판넬</t>
    <phoneticPr fontId="2" type="noConversion"/>
  </si>
  <si>
    <t>실외기 명판</t>
  </si>
  <si>
    <t>스테인리스</t>
  </si>
  <si>
    <t>6. 전기공사</t>
    <phoneticPr fontId="2" type="noConversion"/>
  </si>
  <si>
    <t>계(6)</t>
    <phoneticPr fontId="2" type="noConversion"/>
  </si>
  <si>
    <t>전선관</t>
  </si>
  <si>
    <t>전선</t>
  </si>
  <si>
    <t>징크스프레이</t>
  </si>
  <si>
    <t>방수후렉시블 22C</t>
  </si>
  <si>
    <t>F-CV 4SQ 3C</t>
  </si>
  <si>
    <t>식</t>
    <phoneticPr fontId="2" type="noConversion"/>
  </si>
  <si>
    <t>잡재료비</t>
    <phoneticPr fontId="2" type="noConversion"/>
  </si>
  <si>
    <t>집계표</t>
    <phoneticPr fontId="2" type="noConversion"/>
  </si>
  <si>
    <t>KCNP560L</t>
    <phoneticPr fontId="2" type="noConversion"/>
  </si>
  <si>
    <t>인건비</t>
    <phoneticPr fontId="2" type="noConversion"/>
  </si>
  <si>
    <t>집중리모컨 이설</t>
    <phoneticPr fontId="2" type="noConversion"/>
  </si>
  <si>
    <t>개소</t>
    <phoneticPr fontId="2" type="noConversion"/>
  </si>
  <si>
    <t>전선관의 10%</t>
    <phoneticPr fontId="2" type="noConversion"/>
  </si>
  <si>
    <t>제어CABLE</t>
    <phoneticPr fontId="2" type="noConversion"/>
  </si>
  <si>
    <t>직류전원장치</t>
    <phoneticPr fontId="2" type="noConversion"/>
  </si>
  <si>
    <t>DC12V, 5A</t>
    <phoneticPr fontId="2" type="noConversion"/>
  </si>
  <si>
    <t>EA</t>
    <phoneticPr fontId="2" type="noConversion"/>
  </si>
  <si>
    <t>공학1호관~2호관 노후 GHP냉난방기 교체 공사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</si>
</sst>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 * #,##0_ ;_ * &quot;₩&quot;&quot;₩&quot;&quot;₩&quot;\!\!\!\-#,##0_ ;_ * &quot;-&quot;_ ;_ @_ "/>
    <numFmt numFmtId="177" formatCode="0.000%"/>
  </numFmts>
  <fonts count="3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FF0000"/>
      <name val="굴림체"/>
      <family val="3"/>
      <charset val="129"/>
    </font>
    <font>
      <sz val="8"/>
      <name val="맑은 고딕"/>
      <family val="3"/>
      <charset val="129"/>
    </font>
    <font>
      <sz val="11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b/>
      <u/>
      <sz val="20"/>
      <color theme="1"/>
      <name val="굴림체"/>
      <family val="3"/>
      <charset val="129"/>
    </font>
    <font>
      <sz val="15"/>
      <color theme="1"/>
      <name val="새굴림"/>
      <family val="1"/>
      <charset val="129"/>
    </font>
    <font>
      <sz val="10"/>
      <name val="굴림"/>
      <family val="3"/>
      <charset val="129"/>
    </font>
    <font>
      <b/>
      <sz val="11"/>
      <name val="굴림체"/>
      <family val="3"/>
      <charset val="129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hair">
        <color auto="1"/>
      </right>
      <top style="medium">
        <color indexed="64"/>
      </top>
      <bottom style="thin">
        <color auto="1"/>
      </bottom>
      <diagonal style="thin">
        <color auto="1"/>
      </diagonal>
    </border>
    <border diagonalDown="1">
      <left style="hair">
        <color auto="1"/>
      </left>
      <right style="hair">
        <color auto="1"/>
      </right>
      <top style="medium">
        <color indexed="64"/>
      </top>
      <bottom style="thin">
        <color auto="1"/>
      </bottom>
      <diagonal style="thin">
        <color auto="1"/>
      </diagonal>
    </border>
    <border diagonalDown="1">
      <left style="hair">
        <color auto="1"/>
      </left>
      <right/>
      <top style="medium">
        <color indexed="64"/>
      </top>
      <bottom style="thin">
        <color auto="1"/>
      </bottom>
      <diagonal style="thin">
        <color auto="1"/>
      </diagonal>
    </border>
    <border>
      <left style="thin">
        <color auto="1"/>
      </left>
      <right style="hair">
        <color auto="1"/>
      </right>
      <top style="medium">
        <color indexed="64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thin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4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176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25" fillId="0" borderId="0" xfId="47" applyFont="1" applyAlignment="1">
      <alignment horizontal="center" vertical="center"/>
    </xf>
    <xf numFmtId="41" fontId="25" fillId="0" borderId="0" xfId="47" applyNumberFormat="1" applyFont="1" applyAlignment="1">
      <alignment horizontal="center" vertical="center"/>
    </xf>
    <xf numFmtId="0" fontId="28" fillId="0" borderId="0" xfId="47" applyFont="1" applyAlignment="1">
      <alignment horizontal="left" vertical="center"/>
    </xf>
    <xf numFmtId="0" fontId="27" fillId="24" borderId="14" xfId="47" applyFont="1" applyFill="1" applyBorder="1" applyAlignment="1">
      <alignment horizontal="center" vertical="center"/>
    </xf>
    <xf numFmtId="9" fontId="27" fillId="24" borderId="15" xfId="47" applyNumberFormat="1" applyFont="1" applyFill="1" applyBorder="1" applyAlignment="1">
      <alignment horizontal="center" vertical="center"/>
    </xf>
    <xf numFmtId="0" fontId="27" fillId="24" borderId="15" xfId="47" applyFont="1" applyFill="1" applyBorder="1" applyAlignment="1">
      <alignment horizontal="center" vertical="center"/>
    </xf>
    <xf numFmtId="0" fontId="27" fillId="24" borderId="16" xfId="47" applyFont="1" applyFill="1" applyBorder="1" applyAlignment="1">
      <alignment horizontal="center" vertical="center"/>
    </xf>
    <xf numFmtId="0" fontId="28" fillId="0" borderId="19" xfId="47" applyFont="1" applyBorder="1" applyAlignment="1">
      <alignment horizontal="center" vertical="center"/>
    </xf>
    <xf numFmtId="41" fontId="28" fillId="0" borderId="18" xfId="47" applyNumberFormat="1" applyFont="1" applyBorder="1" applyAlignment="1">
      <alignment horizontal="center" vertical="center"/>
    </xf>
    <xf numFmtId="10" fontId="29" fillId="0" borderId="20" xfId="47" applyNumberFormat="1" applyFont="1" applyBorder="1" applyAlignment="1">
      <alignment horizontal="right" vertical="center"/>
    </xf>
    <xf numFmtId="0" fontId="28" fillId="0" borderId="20" xfId="47" applyFont="1" applyBorder="1" applyAlignment="1">
      <alignment horizontal="left" vertical="center" indent="1"/>
    </xf>
    <xf numFmtId="0" fontId="28" fillId="0" borderId="21" xfId="47" applyFont="1" applyBorder="1" applyAlignment="1">
      <alignment horizontal="center" vertical="center"/>
    </xf>
    <xf numFmtId="0" fontId="28" fillId="0" borderId="24" xfId="47" applyFont="1" applyBorder="1" applyAlignment="1">
      <alignment horizontal="center" vertical="center"/>
    </xf>
    <xf numFmtId="0" fontId="28" fillId="0" borderId="23" xfId="47" applyFont="1" applyBorder="1" applyAlignment="1">
      <alignment horizontal="center" vertical="center"/>
    </xf>
    <xf numFmtId="10" fontId="29" fillId="0" borderId="25" xfId="47" applyNumberFormat="1" applyFont="1" applyBorder="1" applyAlignment="1">
      <alignment horizontal="right" vertical="center"/>
    </xf>
    <xf numFmtId="0" fontId="28" fillId="0" borderId="25" xfId="47" applyFont="1" applyBorder="1" applyAlignment="1">
      <alignment horizontal="left" vertical="center" indent="1"/>
    </xf>
    <xf numFmtId="0" fontId="28" fillId="0" borderId="26" xfId="47" applyFont="1" applyBorder="1" applyAlignment="1">
      <alignment horizontal="center" vertical="center"/>
    </xf>
    <xf numFmtId="0" fontId="28" fillId="0" borderId="28" xfId="47" applyFont="1" applyBorder="1" applyAlignment="1">
      <alignment horizontal="center" vertical="center"/>
    </xf>
    <xf numFmtId="41" fontId="28" fillId="0" borderId="27" xfId="47" applyNumberFormat="1" applyFont="1" applyBorder="1" applyAlignment="1">
      <alignment horizontal="center" vertical="center"/>
    </xf>
    <xf numFmtId="10" fontId="29" fillId="0" borderId="29" xfId="47" applyNumberFormat="1" applyFont="1" applyBorder="1" applyAlignment="1">
      <alignment horizontal="right" vertical="center"/>
    </xf>
    <xf numFmtId="0" fontId="28" fillId="0" borderId="29" xfId="47" applyFont="1" applyBorder="1" applyAlignment="1">
      <alignment horizontal="left" vertical="center" indent="1"/>
    </xf>
    <xf numFmtId="0" fontId="28" fillId="0" borderId="30" xfId="47" applyFont="1" applyBorder="1" applyAlignment="1">
      <alignment horizontal="center" vertical="center"/>
    </xf>
    <xf numFmtId="41" fontId="28" fillId="0" borderId="23" xfId="47" applyNumberFormat="1" applyFont="1" applyBorder="1" applyAlignment="1">
      <alignment horizontal="center" vertical="center"/>
    </xf>
    <xf numFmtId="10" fontId="22" fillId="0" borderId="25" xfId="47" applyNumberFormat="1" applyFont="1" applyBorder="1" applyAlignment="1">
      <alignment horizontal="right" vertical="center"/>
    </xf>
    <xf numFmtId="0" fontId="28" fillId="0" borderId="25" xfId="47" applyFont="1" applyBorder="1" applyAlignment="1">
      <alignment horizontal="left" vertical="center"/>
    </xf>
    <xf numFmtId="0" fontId="28" fillId="0" borderId="33" xfId="47" applyFont="1" applyBorder="1" applyAlignment="1">
      <alignment horizontal="center" vertical="center"/>
    </xf>
    <xf numFmtId="41" fontId="28" fillId="0" borderId="32" xfId="47" applyNumberFormat="1" applyFont="1" applyBorder="1" applyAlignment="1">
      <alignment horizontal="center" vertical="center"/>
    </xf>
    <xf numFmtId="10" fontId="22" fillId="0" borderId="34" xfId="47" applyNumberFormat="1" applyFont="1" applyBorder="1" applyAlignment="1">
      <alignment horizontal="right" vertical="center"/>
    </xf>
    <xf numFmtId="0" fontId="28" fillId="0" borderId="34" xfId="47" applyFont="1" applyBorder="1" applyAlignment="1">
      <alignment horizontal="left" vertical="center" indent="1"/>
    </xf>
    <xf numFmtId="0" fontId="28" fillId="0" borderId="35" xfId="47" applyFont="1" applyBorder="1" applyAlignment="1">
      <alignment horizontal="center" vertical="center"/>
    </xf>
    <xf numFmtId="0" fontId="28" fillId="0" borderId="34" xfId="47" applyFont="1" applyBorder="1" applyAlignment="1">
      <alignment horizontal="left" vertical="center"/>
    </xf>
    <xf numFmtId="41" fontId="27" fillId="0" borderId="42" xfId="47" applyNumberFormat="1" applyFont="1" applyBorder="1" applyAlignment="1">
      <alignment horizontal="center" vertical="center"/>
    </xf>
    <xf numFmtId="10" fontId="29" fillId="0" borderId="40" xfId="47" applyNumberFormat="1" applyFont="1" applyBorder="1" applyAlignment="1">
      <alignment horizontal="right" vertical="center"/>
    </xf>
    <xf numFmtId="0" fontId="28" fillId="0" borderId="40" xfId="47" applyFont="1" applyBorder="1" applyAlignment="1">
      <alignment horizontal="left" vertical="center" indent="1"/>
    </xf>
    <xf numFmtId="0" fontId="28" fillId="0" borderId="43" xfId="47" applyFont="1" applyBorder="1" applyAlignment="1">
      <alignment horizontal="center" vertical="center"/>
    </xf>
    <xf numFmtId="41" fontId="28" fillId="0" borderId="0" xfId="50" applyFont="1">
      <alignment vertical="center"/>
    </xf>
    <xf numFmtId="41" fontId="28" fillId="0" borderId="44" xfId="48" applyNumberFormat="1" applyFont="1" applyBorder="1" applyAlignment="1">
      <alignment horizontal="center" vertical="center" shrinkToFit="1"/>
    </xf>
    <xf numFmtId="41" fontId="28" fillId="0" borderId="44" xfId="47" applyNumberFormat="1" applyFont="1" applyBorder="1" applyAlignment="1">
      <alignment vertical="center" shrinkToFit="1"/>
    </xf>
    <xf numFmtId="41" fontId="27" fillId="0" borderId="44" xfId="47" applyNumberFormat="1" applyFont="1" applyBorder="1" applyAlignment="1">
      <alignment vertical="center" shrinkToFit="1"/>
    </xf>
    <xf numFmtId="41" fontId="28" fillId="0" borderId="0" xfId="50" applyNumberFormat="1" applyFont="1" applyAlignment="1">
      <alignment vertical="center"/>
    </xf>
    <xf numFmtId="41" fontId="28" fillId="0" borderId="10" xfId="48" applyNumberFormat="1" applyFont="1" applyBorder="1" applyAlignment="1">
      <alignment horizontal="center" vertical="center" shrinkToFit="1"/>
    </xf>
    <xf numFmtId="41" fontId="31" fillId="25" borderId="44" xfId="50" applyNumberFormat="1" applyFont="1" applyFill="1" applyBorder="1" applyAlignment="1">
      <alignment horizontal="center" vertical="center" shrinkToFit="1"/>
    </xf>
    <xf numFmtId="41" fontId="22" fillId="0" borderId="44" xfId="47" applyNumberFormat="1" applyFont="1" applyBorder="1" applyAlignment="1">
      <alignment horizontal="left" vertical="center" shrinkToFit="1"/>
    </xf>
    <xf numFmtId="41" fontId="28" fillId="0" borderId="44" xfId="47" applyNumberFormat="1" applyFont="1" applyFill="1" applyBorder="1" applyAlignment="1">
      <alignment horizontal="right" vertical="center" shrinkToFit="1"/>
    </xf>
    <xf numFmtId="41" fontId="28" fillId="0" borderId="44" xfId="47" applyNumberFormat="1" applyFont="1" applyBorder="1" applyAlignment="1">
      <alignment horizontal="center" vertical="center" shrinkToFit="1"/>
    </xf>
    <xf numFmtId="41" fontId="22" fillId="0" borderId="44" xfId="47" applyNumberFormat="1" applyFont="1" applyFill="1" applyBorder="1" applyAlignment="1">
      <alignment horizontal="left" vertical="center" shrinkToFit="1"/>
    </xf>
    <xf numFmtId="41" fontId="28" fillId="0" borderId="44" xfId="47" applyNumberFormat="1" applyFont="1" applyFill="1" applyBorder="1" applyAlignment="1">
      <alignment horizontal="center" vertical="center" shrinkToFit="1"/>
    </xf>
    <xf numFmtId="41" fontId="28" fillId="0" borderId="0" xfId="50" applyNumberFormat="1" applyFont="1">
      <alignment vertical="center"/>
    </xf>
    <xf numFmtId="41" fontId="28" fillId="0" borderId="44" xfId="47" applyNumberFormat="1" applyFont="1" applyFill="1" applyBorder="1" applyAlignment="1">
      <alignment vertical="center" shrinkToFit="1"/>
    </xf>
    <xf numFmtId="41" fontId="27" fillId="0" borderId="44" xfId="47" applyNumberFormat="1" applyFont="1" applyBorder="1" applyAlignment="1">
      <alignment horizontal="center" vertical="center" shrinkToFit="1"/>
    </xf>
    <xf numFmtId="41" fontId="32" fillId="25" borderId="44" xfId="50" applyNumberFormat="1" applyFont="1" applyFill="1" applyBorder="1" applyAlignment="1">
      <alignment horizontal="center" vertical="center" shrinkToFit="1"/>
    </xf>
    <xf numFmtId="41" fontId="36" fillId="0" borderId="44" xfId="47" applyNumberFormat="1" applyFont="1" applyBorder="1" applyAlignment="1">
      <alignment horizontal="left" vertical="center" shrinkToFit="1"/>
    </xf>
    <xf numFmtId="41" fontId="27" fillId="0" borderId="44" xfId="47" applyNumberFormat="1" applyFont="1" applyFill="1" applyBorder="1" applyAlignment="1">
      <alignment horizontal="right" vertical="center" shrinkToFit="1"/>
    </xf>
    <xf numFmtId="41" fontId="27" fillId="0" borderId="44" xfId="48" applyNumberFormat="1" applyFont="1" applyBorder="1" applyAlignment="1">
      <alignment horizontal="center" vertical="center" shrinkToFit="1"/>
    </xf>
    <xf numFmtId="41" fontId="27" fillId="0" borderId="10" xfId="48" applyNumberFormat="1" applyFont="1" applyBorder="1" applyAlignment="1">
      <alignment horizontal="center" vertical="center" shrinkToFit="1"/>
    </xf>
    <xf numFmtId="41" fontId="27" fillId="0" borderId="44" xfId="47" applyNumberFormat="1" applyFont="1" applyFill="1" applyBorder="1" applyAlignment="1">
      <alignment horizontal="center" vertical="center" shrinkToFit="1"/>
    </xf>
    <xf numFmtId="41" fontId="36" fillId="0" borderId="44" xfId="47" applyNumberFormat="1" applyFont="1" applyFill="1" applyBorder="1" applyAlignment="1">
      <alignment horizontal="left" vertical="center" shrinkToFit="1"/>
    </xf>
    <xf numFmtId="41" fontId="27" fillId="27" borderId="44" xfId="47" applyNumberFormat="1" applyFont="1" applyFill="1" applyBorder="1" applyAlignment="1">
      <alignment horizontal="center" vertical="center" shrinkToFit="1"/>
    </xf>
    <xf numFmtId="41" fontId="36" fillId="27" borderId="44" xfId="47" applyNumberFormat="1" applyFont="1" applyFill="1" applyBorder="1" applyAlignment="1">
      <alignment horizontal="left" vertical="center" shrinkToFit="1"/>
    </xf>
    <xf numFmtId="41" fontId="27" fillId="27" borderId="44" xfId="47" applyNumberFormat="1" applyFont="1" applyFill="1" applyBorder="1" applyAlignment="1">
      <alignment horizontal="right" vertical="center" shrinkToFit="1"/>
    </xf>
    <xf numFmtId="41" fontId="27" fillId="27" borderId="44" xfId="48" applyNumberFormat="1" applyFont="1" applyFill="1" applyBorder="1" applyAlignment="1">
      <alignment horizontal="center" vertical="center" shrinkToFit="1"/>
    </xf>
    <xf numFmtId="41" fontId="32" fillId="27" borderId="44" xfId="50" applyNumberFormat="1" applyFont="1" applyFill="1" applyBorder="1" applyAlignment="1">
      <alignment horizontal="center" vertical="center" shrinkToFit="1"/>
    </xf>
    <xf numFmtId="0" fontId="28" fillId="0" borderId="45" xfId="47" applyFont="1" applyBorder="1" applyAlignment="1">
      <alignment vertical="center"/>
    </xf>
    <xf numFmtId="41" fontId="28" fillId="0" borderId="44" xfId="47" applyNumberFormat="1" applyFont="1" applyFill="1" applyBorder="1" applyAlignment="1">
      <alignment horizontal="left" vertical="center" shrinkToFit="1"/>
    </xf>
    <xf numFmtId="41" fontId="36" fillId="0" borderId="44" xfId="47" applyNumberFormat="1" applyFont="1" applyBorder="1" applyAlignment="1">
      <alignment horizontal="center" vertical="center" shrinkToFit="1"/>
    </xf>
    <xf numFmtId="41" fontId="27" fillId="0" borderId="44" xfId="47" applyNumberFormat="1" applyFont="1" applyFill="1" applyBorder="1" applyAlignment="1">
      <alignment horizontal="left" vertical="center" shrinkToFit="1"/>
    </xf>
    <xf numFmtId="41" fontId="27" fillId="0" borderId="44" xfId="47" applyNumberFormat="1" applyFont="1" applyBorder="1" applyAlignment="1">
      <alignment horizontal="left" vertical="center" shrinkToFit="1"/>
    </xf>
    <xf numFmtId="41" fontId="27" fillId="0" borderId="44" xfId="50" applyNumberFormat="1" applyFont="1" applyBorder="1" applyAlignment="1">
      <alignment vertical="center" shrinkToFit="1"/>
    </xf>
    <xf numFmtId="41" fontId="28" fillId="0" borderId="44" xfId="50" applyNumberFormat="1" applyFont="1" applyBorder="1" applyAlignment="1">
      <alignment vertical="center" shrinkToFit="1"/>
    </xf>
    <xf numFmtId="41" fontId="27" fillId="0" borderId="44" xfId="50" applyNumberFormat="1" applyFont="1" applyBorder="1" applyAlignment="1">
      <alignment horizontal="center" vertical="center" shrinkToFit="1"/>
    </xf>
    <xf numFmtId="41" fontId="27" fillId="27" borderId="44" xfId="50" applyNumberFormat="1" applyFont="1" applyFill="1" applyBorder="1" applyAlignment="1">
      <alignment horizontal="center" vertical="center" shrinkToFit="1"/>
    </xf>
    <xf numFmtId="41" fontId="27" fillId="27" borderId="44" xfId="50" applyNumberFormat="1" applyFont="1" applyFill="1" applyBorder="1" applyAlignment="1">
      <alignment vertical="center" shrinkToFit="1"/>
    </xf>
    <xf numFmtId="41" fontId="28" fillId="0" borderId="44" xfId="50" applyNumberFormat="1" applyFont="1" applyBorder="1" applyAlignment="1">
      <alignment horizontal="center" vertical="center" shrinkToFit="1"/>
    </xf>
    <xf numFmtId="41" fontId="32" fillId="26" borderId="44" xfId="50" quotePrefix="1" applyNumberFormat="1" applyFont="1" applyFill="1" applyBorder="1" applyAlignment="1">
      <alignment horizontal="center" vertical="center"/>
    </xf>
    <xf numFmtId="41" fontId="31" fillId="27" borderId="44" xfId="50" applyNumberFormat="1" applyFont="1" applyFill="1" applyBorder="1" applyAlignment="1">
      <alignment horizontal="center" vertical="center" shrinkToFit="1"/>
    </xf>
    <xf numFmtId="10" fontId="22" fillId="0" borderId="25" xfId="47" applyNumberFormat="1" applyFont="1" applyFill="1" applyBorder="1" applyAlignment="1">
      <alignment horizontal="right" vertical="center"/>
    </xf>
    <xf numFmtId="10" fontId="22" fillId="0" borderId="29" xfId="47" applyNumberFormat="1" applyFont="1" applyFill="1" applyBorder="1" applyAlignment="1">
      <alignment horizontal="right" vertical="center"/>
    </xf>
    <xf numFmtId="10" fontId="22" fillId="0" borderId="20" xfId="47" applyNumberFormat="1" applyFont="1" applyFill="1" applyBorder="1" applyAlignment="1">
      <alignment horizontal="right" vertical="center"/>
    </xf>
    <xf numFmtId="177" fontId="22" fillId="0" borderId="25" xfId="47" applyNumberFormat="1" applyFont="1" applyFill="1" applyBorder="1" applyAlignment="1">
      <alignment horizontal="right" vertical="center"/>
    </xf>
    <xf numFmtId="10" fontId="22" fillId="0" borderId="34" xfId="47" applyNumberFormat="1" applyFont="1" applyFill="1" applyBorder="1" applyAlignment="1">
      <alignment horizontal="right" vertical="center"/>
    </xf>
    <xf numFmtId="41" fontId="32" fillId="0" borderId="44" xfId="50" quotePrefix="1" applyNumberFormat="1" applyFont="1" applyFill="1" applyBorder="1" applyAlignment="1">
      <alignment horizontal="center" vertical="center"/>
    </xf>
    <xf numFmtId="41" fontId="32" fillId="0" borderId="44" xfId="50" quotePrefix="1" applyNumberFormat="1" applyFont="1" applyFill="1" applyBorder="1" applyAlignment="1">
      <alignment horizontal="left" vertical="center"/>
    </xf>
    <xf numFmtId="41" fontId="28" fillId="28" borderId="23" xfId="47" applyNumberFormat="1" applyFont="1" applyFill="1" applyBorder="1" applyAlignment="1">
      <alignment horizontal="center" vertical="center"/>
    </xf>
    <xf numFmtId="0" fontId="27" fillId="0" borderId="39" xfId="47" applyFont="1" applyBorder="1" applyAlignment="1">
      <alignment horizontal="center" vertical="center"/>
    </xf>
    <xf numFmtId="0" fontId="27" fillId="0" borderId="40" xfId="47" applyFont="1" applyBorder="1" applyAlignment="1">
      <alignment horizontal="center" vertical="center"/>
    </xf>
    <xf numFmtId="0" fontId="27" fillId="0" borderId="41" xfId="47" applyFont="1" applyBorder="1" applyAlignment="1">
      <alignment horizontal="center" vertical="center"/>
    </xf>
    <xf numFmtId="0" fontId="26" fillId="0" borderId="0" xfId="47" applyFont="1" applyAlignment="1">
      <alignment horizontal="center" vertical="center"/>
    </xf>
    <xf numFmtId="0" fontId="27" fillId="24" borderId="11" xfId="47" applyFont="1" applyFill="1" applyBorder="1" applyAlignment="1">
      <alignment horizontal="center" vertical="center"/>
    </xf>
    <xf numFmtId="0" fontId="27" fillId="24" borderId="12" xfId="47" applyFont="1" applyFill="1" applyBorder="1" applyAlignment="1">
      <alignment horizontal="center" vertical="center"/>
    </xf>
    <xf numFmtId="0" fontId="27" fillId="24" borderId="13" xfId="47" applyFont="1" applyFill="1" applyBorder="1" applyAlignment="1">
      <alignment horizontal="center" vertical="center"/>
    </xf>
    <xf numFmtId="0" fontId="28" fillId="0" borderId="17" xfId="47" applyFont="1" applyBorder="1" applyAlignment="1">
      <alignment horizontal="center" vertical="center" textRotation="255"/>
    </xf>
    <xf numFmtId="0" fontId="28" fillId="0" borderId="22" xfId="47" applyFont="1" applyBorder="1" applyAlignment="1">
      <alignment horizontal="center" vertical="center" textRotation="255"/>
    </xf>
    <xf numFmtId="0" fontId="28" fillId="0" borderId="31" xfId="47" applyFont="1" applyBorder="1" applyAlignment="1">
      <alignment horizontal="center" vertical="center" textRotation="255"/>
    </xf>
    <xf numFmtId="0" fontId="28" fillId="0" borderId="18" xfId="47" applyFont="1" applyBorder="1" applyAlignment="1">
      <alignment horizontal="center" vertical="center" textRotation="255"/>
    </xf>
    <xf numFmtId="0" fontId="28" fillId="0" borderId="23" xfId="47" applyFont="1" applyBorder="1" applyAlignment="1">
      <alignment horizontal="center" vertical="center" textRotation="255"/>
    </xf>
    <xf numFmtId="0" fontId="28" fillId="0" borderId="27" xfId="47" applyFont="1" applyBorder="1" applyAlignment="1">
      <alignment horizontal="center" vertical="center" textRotation="255"/>
    </xf>
    <xf numFmtId="0" fontId="28" fillId="0" borderId="32" xfId="47" applyFont="1" applyBorder="1" applyAlignment="1">
      <alignment horizontal="center" vertical="center" textRotation="255"/>
    </xf>
    <xf numFmtId="0" fontId="28" fillId="0" borderId="36" xfId="47" applyFont="1" applyBorder="1" applyAlignment="1">
      <alignment horizontal="center" vertical="center"/>
    </xf>
    <xf numFmtId="0" fontId="28" fillId="0" borderId="20" xfId="47" applyFont="1" applyBorder="1" applyAlignment="1">
      <alignment horizontal="center" vertical="center"/>
    </xf>
    <xf numFmtId="0" fontId="28" fillId="0" borderId="19" xfId="47" applyFont="1" applyBorder="1" applyAlignment="1">
      <alignment horizontal="center" vertical="center"/>
    </xf>
    <xf numFmtId="0" fontId="28" fillId="0" borderId="37" xfId="47" applyFont="1" applyBorder="1" applyAlignment="1">
      <alignment horizontal="center" vertical="center"/>
    </xf>
    <xf numFmtId="0" fontId="28" fillId="0" borderId="25" xfId="47" applyFont="1" applyBorder="1" applyAlignment="1">
      <alignment horizontal="center" vertical="center"/>
    </xf>
    <xf numFmtId="0" fontId="28" fillId="0" borderId="24" xfId="47" applyFont="1" applyBorder="1" applyAlignment="1">
      <alignment horizontal="center" vertical="center"/>
    </xf>
    <xf numFmtId="0" fontId="28" fillId="0" borderId="38" xfId="47" applyFont="1" applyBorder="1" applyAlignment="1">
      <alignment horizontal="center" vertical="center"/>
    </xf>
    <xf numFmtId="0" fontId="28" fillId="0" borderId="34" xfId="47" applyFont="1" applyBorder="1" applyAlignment="1">
      <alignment horizontal="center" vertical="center"/>
    </xf>
    <xf numFmtId="0" fontId="28" fillId="0" borderId="33" xfId="47" applyFont="1" applyBorder="1" applyAlignment="1">
      <alignment horizontal="center" vertical="center"/>
    </xf>
    <xf numFmtId="41" fontId="33" fillId="25" borderId="0" xfId="50" quotePrefix="1" applyNumberFormat="1" applyFont="1" applyFill="1" applyAlignment="1">
      <alignment horizontal="center" vertical="center"/>
    </xf>
    <xf numFmtId="41" fontId="34" fillId="25" borderId="0" xfId="50" quotePrefix="1" applyNumberFormat="1" applyFont="1" applyFill="1" applyAlignment="1">
      <alignment vertical="center"/>
    </xf>
    <xf numFmtId="41" fontId="32" fillId="26" borderId="44" xfId="50" quotePrefix="1" applyNumberFormat="1" applyFont="1" applyFill="1" applyBorder="1" applyAlignment="1">
      <alignment horizontal="center" vertical="center"/>
    </xf>
  </cellXfs>
  <cellStyles count="54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백분율 2" xfId="51" xr:uid="{00000000-0005-0000-0000-00001C000000}"/>
    <cellStyle name="보통" xfId="29" builtinId="28" customBuiltin="1"/>
    <cellStyle name="설명 텍스트" xfId="30" builtinId="53" customBuiltin="1"/>
    <cellStyle name="셀 확인" xfId="31" builtinId="23" customBuiltin="1"/>
    <cellStyle name="쉼표 [0] 2" xfId="46" xr:uid="{00000000-0005-0000-0000-000020000000}"/>
    <cellStyle name="쉼표 [0] 3" xfId="32" xr:uid="{00000000-0005-0000-0000-000021000000}"/>
    <cellStyle name="쉼표 [0] 4" xfId="48" xr:uid="{00000000-0005-0000-0000-000022000000}"/>
    <cellStyle name="쉼표 [0] 4 2" xfId="53" xr:uid="{00000000-0005-0000-0000-000023000000}"/>
    <cellStyle name="쉼표 [0] 5" xfId="50" xr:uid="{00000000-0005-0000-0000-000024000000}"/>
    <cellStyle name="쉼표 [0] 6" xfId="52" xr:uid="{00000000-0005-0000-0000-000025000000}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콤마 [0]_견적서" xfId="43" xr:uid="{00000000-0005-0000-0000-000030000000}"/>
    <cellStyle name="표준" xfId="0" builtinId="0"/>
    <cellStyle name="표준 2" xfId="44" xr:uid="{00000000-0005-0000-0000-000032000000}"/>
    <cellStyle name="표준 2 2" xfId="45" xr:uid="{00000000-0005-0000-0000-000033000000}"/>
    <cellStyle name="표준 2 3" xfId="49" xr:uid="{00000000-0005-0000-0000-000034000000}"/>
    <cellStyle name="표준 3" xfId="47" xr:uid="{00000000-0005-0000-0000-00003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10" Type="http://schemas.openxmlformats.org/officeDocument/2006/relationships/externalLink" Target="externalLinks/externalLink8.xml"/><Relationship Id="rId19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SUNGNAM\TAL\SUNGNAM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617;&#49688;\C\My%20Documents\&#52397;&#46020;&#49548;&#54616;&#52380;\&#55121;&#49437;&#51228;\99&#45380;&#55121;&#49437;&#51228;&#5120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51312;&#50556;&#52488;&#46321;%20&#54872;&#44221;&#44060;&#49440;&#49324;&#50629;\5.27\EXCEL\DATAPCS\DD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688;&#44540;\C\&#52629;&#49328;&#47932;\&#49884;&#44277;&#44228;&#54925;\&#44036;&#51060;&#54156;&#54532;&#51109;\&#44148;&#49444;&#45236;&#5066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n-06q1afrm8k8\d\04-2003&#45380;&#51089;&#50629;&#48169;\&#50508;&#48148;&#53944;\&#49464;&#47749;&#44592;&#49696;&#45800;\06&#52397;&#51452;&#50868;&#54840;&#51473;&#54617;&#44368;\&#51204;&#44592;\&#45236;&#50669;&#49436;\&#52572;&#51333;&#49688;&#51221;&#45236;&#50669;(04013)\&#51204;&#44592;\My%20Documents\&#44204;&#51201;-&#44053;&#50689;\2002&#45380;%20&#44204;&#51201;\2002&#45380;%20&#44204;&#51201;\ryu\RYU1\SINGLE\EMAIL\temp\02\980226%20&#54056;&#49496;MESA&#48716;&#4637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9605G\DS-LOA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51312;&#50556;&#52488;&#46321;%20&#54872;&#44221;&#44060;&#49440;&#49324;&#50629;\5.27\EXCEL\SHCOOL\&#44221;&#49328;1\&#50745;&#48317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2384;\D\2002&#45380;&#45236;&#50669;&#52572;&#51333;\03&#45800;&#44032;&#45824;&#48708;(&#45236;&#50669;&#51088;&#47308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51228;&#51068;&#50504;&#4428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49436;&#45824;&#44396;%20&#50896;&#44032;&#44228;&#49328;(&#51204;&#52404;)\6.24\EXCEL\DATAPCS\DDD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3\d\e-50\BAESU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3\d\2002city\city\&#45432;&#46041;~&#50724;&#47448;&#44036;&#46020;&#47196;&#54869;&#54252;&#51109;&#44277;&#49324;\&#52509;&#44292;&#49688;&#47049;\2&#48176;&#49688;&#44277;&#51665;&#44228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내역서"/>
      <sheetName val="부하_성남_"/>
      <sheetName val="조도계산서 (도서)"/>
      <sheetName val="SD"/>
      <sheetName val="FORM-0"/>
      <sheetName val="중기일위대가"/>
      <sheetName val="노임단가"/>
      <sheetName val="공사비예산서(토목분)"/>
      <sheetName val="LOPCALC"/>
      <sheetName val="가도공"/>
      <sheetName val="현장지지물물량"/>
      <sheetName val="전기실및집수정"/>
      <sheetName val="수질정화시설"/>
      <sheetName val="정부노임단가"/>
      <sheetName val="Sheet1"/>
      <sheetName val="중기사용료"/>
      <sheetName val="Ç¥Áö(½Â´Þ¹®¿¹È¸°ü)"/>
      <sheetName val="º¯¾Ð±â¿ë·®"/>
      <sheetName val="¹ßÀü±â"/>
      <sheetName val="¹ßÀü±âºÎÇÏ"/>
      <sheetName val="ÃàÀüÁö"/>
      <sheetName val="Àü¾ÐÁ¶°Ç"/>
      <sheetName val="Àü¾Ð°­ÇÏ°è»ê¼­"/>
      <sheetName val="ºÎÇÏÁ¶°Ç"/>
      <sheetName val="ºÎÇÏ°è»ê¼­"/>
      <sheetName val="ºÎÇÏ(¼º³²)"/>
      <sheetName val="ºÎÇÏ_¼º³²_"/>
      <sheetName val="바닥판"/>
      <sheetName val="기기리스트"/>
      <sheetName val="Sheet17"/>
      <sheetName val="인건비"/>
      <sheetName val="전차선로 물량표"/>
      <sheetName val="집수정(600-700)"/>
      <sheetName val="설계조건"/>
      <sheetName val="가설건물"/>
      <sheetName val="2공구수량"/>
      <sheetName val="UEC영화관본공사내역"/>
      <sheetName val="BOJUNGGM"/>
      <sheetName val="L-type"/>
      <sheetName val="대로근거"/>
      <sheetName val="중로근거"/>
      <sheetName val="금액내역서"/>
      <sheetName val="내역표지"/>
      <sheetName val="아파트 "/>
      <sheetName val="자재단가"/>
      <sheetName val="제경비"/>
      <sheetName val="내역"/>
      <sheetName val="Macro1"/>
      <sheetName val="단면가정"/>
      <sheetName val="부재력정리"/>
      <sheetName val="INPUT"/>
      <sheetName val="ABUT수량-A1"/>
      <sheetName val="노임이"/>
      <sheetName val="#REF"/>
      <sheetName val="조도계산서_(도서)"/>
      <sheetName val="단가비교"/>
      <sheetName val="계약"/>
      <sheetName val="화전내"/>
      <sheetName val="교각계산"/>
      <sheetName val="일위대가"/>
      <sheetName val="별표총괄"/>
      <sheetName val="방송(체육관)"/>
      <sheetName val="골조시행"/>
      <sheetName val="EQUIP LIST"/>
      <sheetName val="BOM(Elec)"/>
      <sheetName val="TRE TABLE"/>
      <sheetName val="DATA"/>
      <sheetName val="사급자재"/>
      <sheetName val="집계표"/>
      <sheetName val="대전-교대(A1-A2)"/>
      <sheetName val="수량산출내역1115"/>
      <sheetName val="지급자재"/>
      <sheetName val="교각1"/>
      <sheetName val="타공종이기"/>
      <sheetName val="목차"/>
      <sheetName val="수량산출"/>
      <sheetName val="영창26"/>
      <sheetName val="공통"/>
      <sheetName val="기별"/>
      <sheetName val="설계명세서"/>
      <sheetName val="96작생능"/>
      <sheetName val="설직재-1"/>
      <sheetName val="다이꾸"/>
      <sheetName val="MOTOR"/>
      <sheetName val="001"/>
      <sheetName val="ⴭⴭⴭⴭ"/>
      <sheetName val="토목주소"/>
      <sheetName val="프랜트면허"/>
      <sheetName val="7.1유효폭"/>
      <sheetName val="현황산출서"/>
      <sheetName val="Sheet3"/>
      <sheetName val="U-TYPE(1)"/>
      <sheetName val="부하LOAD"/>
      <sheetName val="간선계산"/>
      <sheetName val="처리단락"/>
      <sheetName val="건축부하"/>
      <sheetName val="약전닥트"/>
      <sheetName val="일지-H"/>
      <sheetName val="김포IO"/>
      <sheetName val="LD"/>
      <sheetName val="FA설치명세"/>
      <sheetName val="조건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부하_성남_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001"/>
      <sheetName val="BID"/>
      <sheetName val="LOPCALC"/>
      <sheetName val="공통(20-91)"/>
      <sheetName val="인허가수행 Schedule"/>
      <sheetName val="부하계산서"/>
      <sheetName val="부하LOAD"/>
      <sheetName val="조도계산서 (도서)"/>
      <sheetName val="MOTOR"/>
      <sheetName val="바닥판"/>
      <sheetName val="노임단가"/>
      <sheetName val="가설건물"/>
      <sheetName val="외천교"/>
      <sheetName val="소비자가"/>
      <sheetName val="전차선로 물량표"/>
      <sheetName val="목차"/>
      <sheetName val="7.1유효폭"/>
      <sheetName val="SUNGNAM1"/>
      <sheetName val="요율"/>
      <sheetName val="Sheet2"/>
      <sheetName val="관리사무소"/>
      <sheetName val="적용단위길이"/>
      <sheetName val="1"/>
      <sheetName val="BSD (2)"/>
      <sheetName val="단가정보"/>
      <sheetName val="INPUT DATA"/>
      <sheetName val="CSTSUM"/>
      <sheetName val="TRE TABLE"/>
      <sheetName val="DATA"/>
      <sheetName val="BQ"/>
      <sheetName val="산출2-기기동력"/>
      <sheetName val="전기실및집수정"/>
      <sheetName val="결선list"/>
      <sheetName val="#REF"/>
      <sheetName val="1공구(을)"/>
      <sheetName val="품목납기"/>
      <sheetName val="Macro1"/>
      <sheetName val="Macro2"/>
      <sheetName val="정렬"/>
      <sheetName val="토목변경"/>
      <sheetName val="날개벽수량표"/>
      <sheetName val="중기일위대가"/>
      <sheetName val="다이꾸"/>
      <sheetName val="L_RPTA05_목록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TEM"/>
      <sheetName val="1.설계조건"/>
      <sheetName val="ABUT수량-A1"/>
      <sheetName val="정부노임단가"/>
      <sheetName val="일위대가내역"/>
      <sheetName val="ⴭⴭⴭⴭ"/>
      <sheetName val="3련 BOX"/>
      <sheetName val="Sheet17"/>
      <sheetName val="U-TYPE(1)"/>
      <sheetName val="예산내역서"/>
      <sheetName val="설계예산서"/>
      <sheetName val="조명율표"/>
      <sheetName val="데이타"/>
      <sheetName val="자재테이블"/>
      <sheetName val="list"/>
      <sheetName val="기타유틸리티설비"/>
      <sheetName val="원가"/>
      <sheetName val="여흥"/>
      <sheetName val="c_balju"/>
      <sheetName val="wall"/>
      <sheetName val="발신정보"/>
      <sheetName val="주간기성"/>
      <sheetName val="적용토목"/>
      <sheetName val="단중표"/>
      <sheetName val="J直材4"/>
      <sheetName val="설계조건"/>
      <sheetName val="한강운반비"/>
      <sheetName val="자재"/>
      <sheetName val="토공및부대2차"/>
      <sheetName val="자재단가"/>
      <sheetName val="전력구구조물산근"/>
      <sheetName val="WORK"/>
      <sheetName val="L-type"/>
      <sheetName val="수량산출서"/>
      <sheetName val="금긋기 및 절단"/>
      <sheetName val="오산갈곳"/>
      <sheetName val="수질정화시설"/>
      <sheetName val="토사(PE)"/>
      <sheetName val="중기사용료"/>
      <sheetName val="횡배수관단위수량"/>
      <sheetName val="인건비"/>
      <sheetName val="표지 (2)"/>
      <sheetName val="노무비"/>
      <sheetName val="안정검토"/>
      <sheetName val="3BL공동구 수량"/>
      <sheetName val="산출내역서집계표"/>
      <sheetName val="품셈기준"/>
      <sheetName val="96작생능"/>
      <sheetName val="MEXICO-C"/>
      <sheetName val="단가대비표 (3)"/>
      <sheetName val="일위대가"/>
      <sheetName val="FOOTING단면력"/>
      <sheetName val="입찰안"/>
      <sheetName val="타공종이기"/>
      <sheetName val="cost"/>
      <sheetName val="공사비집계"/>
      <sheetName val="환율"/>
      <sheetName val="원가계산서"/>
      <sheetName val="Sheet3"/>
      <sheetName val="품의서"/>
      <sheetName val="Sheet1"/>
      <sheetName val="포장공"/>
      <sheetName val=" 견적서"/>
      <sheetName val="환율-LIBOR"/>
      <sheetName val="산#2-1 (2)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BSD_(2)"/>
      <sheetName val="전차선로_물량표"/>
      <sheetName val="단가대비표_(3)"/>
      <sheetName val="산#2-1_(2)"/>
      <sheetName val="D-3503"/>
      <sheetName val="맨홀토공수량"/>
      <sheetName val="제잡비계산"/>
      <sheetName val="식재총괄"/>
      <sheetName val="시설물총괄"/>
      <sheetName val="건축총괄"/>
      <sheetName val="식재"/>
      <sheetName val="L형옹벽측구"/>
      <sheetName val="양식"/>
      <sheetName val="Code"/>
      <sheetName val="Import"/>
      <sheetName val="CNC810M"/>
      <sheetName val="공사비예산서(토목분)"/>
      <sheetName val="첨부"/>
      <sheetName val="Total"/>
      <sheetName val="교각계산"/>
      <sheetName val="GTG TR PIT"/>
      <sheetName val="현장지지물물량"/>
      <sheetName val="공정표"/>
      <sheetName val="공사원가계산서"/>
      <sheetName val="MACRO(MCC)"/>
      <sheetName val="주식"/>
      <sheetName val="CalcuSheet"/>
      <sheetName val="횡배위치"/>
      <sheetName val="일위대가목록"/>
      <sheetName val="주형"/>
      <sheetName val="위치조서"/>
      <sheetName val="실행품의서"/>
      <sheetName val="발전기계산서"/>
      <sheetName val="소요자재"/>
      <sheetName val="총괄"/>
      <sheetName val="부대내역"/>
      <sheetName val="조도계산서 _도서_"/>
      <sheetName val="입력DATA"/>
      <sheetName val="단"/>
      <sheetName val="내역"/>
      <sheetName val="인건-측정"/>
      <sheetName val="부안변전"/>
      <sheetName val="내역표지"/>
      <sheetName val="guard(mac)"/>
      <sheetName val="추가및 공제(방파제)"/>
      <sheetName val="기자재비"/>
      <sheetName val="직공비"/>
      <sheetName val="Sheet1 (2)"/>
      <sheetName val="49단가"/>
      <sheetName val="부대대비"/>
      <sheetName val="냉연집계"/>
      <sheetName val="Proposal"/>
      <sheetName val="CRF"/>
      <sheetName val="조명율데이타"/>
      <sheetName val="노임"/>
      <sheetName val="예정공정표"/>
      <sheetName val="총계"/>
      <sheetName val="전기일위대가"/>
      <sheetName val="금액내역서"/>
      <sheetName val="차액보증"/>
      <sheetName val="일반공사"/>
      <sheetName val="방배동내역(리라)"/>
      <sheetName val="CALCUL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위수량"/>
      <sheetName val="토공"/>
      <sheetName val="규준틀"/>
      <sheetName val="배수공"/>
      <sheetName val="구조물공"/>
      <sheetName val="포장공"/>
      <sheetName val="부대공"/>
      <sheetName val="자재집계"/>
      <sheetName val="수량집계"/>
      <sheetName val="공사비조정"/>
      <sheetName val="표지(1)"/>
      <sheetName val="양식"/>
      <sheetName val="거리표"/>
      <sheetName val="설계설명서"/>
      <sheetName val="표지(2)"/>
      <sheetName val="원가"/>
      <sheetName val="원가계산"/>
      <sheetName val="공사재료표"/>
      <sheetName val="공사비총괄"/>
      <sheetName val="공사비명세서"/>
      <sheetName val="사급자재대"/>
      <sheetName val="사급자재"/>
      <sheetName val="관급자재대"/>
      <sheetName val="보상비"/>
      <sheetName val="일위대가"/>
      <sheetName val="절토"/>
      <sheetName val="터파기"/>
      <sheetName val="성토"/>
      <sheetName val="되메우기"/>
      <sheetName val="순성토"/>
      <sheetName val="깬잡석"/>
      <sheetName val="야면석채집"/>
      <sheetName val="줄떼"/>
      <sheetName val="모래운반"/>
      <sheetName val="시멘트운반"/>
      <sheetName val="비탈면규준틀"/>
      <sheetName val="조약돌채집"/>
      <sheetName val="잡석채집"/>
      <sheetName val="레미콘소운반"/>
      <sheetName val="중기운반1"/>
      <sheetName val="트레일러"/>
      <sheetName val="가설건물"/>
      <sheetName val="토 적"/>
      <sheetName val="토 적 (2-1)"/>
      <sheetName val="토 적 (2-2)"/>
      <sheetName val="토 적 (2-3)"/>
      <sheetName val="토 적 (2-4) "/>
      <sheetName val="토 적 (3-1)"/>
      <sheetName val="토 적 (3-2)"/>
      <sheetName val="규준틀 "/>
      <sheetName val="단가표지"/>
      <sheetName val="설계표지"/>
      <sheetName val="DATA"/>
      <sheetName val="덕전리"/>
      <sheetName val="금액내역서"/>
      <sheetName val="6PILE  (돌출)"/>
      <sheetName val="단면 (2)"/>
      <sheetName val="골조시행"/>
      <sheetName val="원가계산(건축)-출력 (건설폐기물처리비)"/>
      <sheetName val="총괄내역서"/>
      <sheetName val="U-TYPE(1)"/>
      <sheetName val="수로단위수량"/>
      <sheetName val="경영상태"/>
      <sheetName val="EP06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금액내역서"/>
    </sheetNames>
    <sheetDataSet>
      <sheetData sheetId="0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3"/>
      <sheetName val="Module4"/>
      <sheetName val="1"/>
      <sheetName val="도움말"/>
      <sheetName val="사용설명"/>
      <sheetName val="기타경비산출근거"/>
      <sheetName val="갑지"/>
      <sheetName val="원가계산기준"/>
      <sheetName val="갑지인쇄"/>
      <sheetName val="공사비내역서"/>
      <sheetName val="일반자재단가"/>
      <sheetName val="중기가격"/>
      <sheetName val="중기산출"/>
      <sheetName val="노임단가"/>
      <sheetName val="시중노임인쇄"/>
      <sheetName val="Dialog2"/>
      <sheetName val="TW"/>
      <sheetName val="BW"/>
      <sheetName val="UW"/>
      <sheetName val="GJ"/>
      <sheetName val="PJ"/>
      <sheetName val="BD"/>
      <sheetName val="CODE"/>
      <sheetName val="Dialog4"/>
      <sheetName val="Dialog5"/>
      <sheetName val="Dialog6"/>
      <sheetName val="Dialog7"/>
      <sheetName val="Dialog8"/>
      <sheetName val="Dialog9"/>
      <sheetName val="Dialog10"/>
      <sheetName val="목록보기"/>
      <sheetName val="초기"/>
      <sheetName val="토공목차"/>
      <sheetName val="법면목차"/>
      <sheetName val="배수공목차"/>
      <sheetName val="구조물공목차"/>
      <sheetName val="포장공목차"/>
      <sheetName val="부대공목차"/>
      <sheetName val="토공"/>
      <sheetName val="법면"/>
      <sheetName val="배수공1"/>
      <sheetName val="포장공"/>
      <sheetName val="구조물공"/>
      <sheetName val="부대공"/>
      <sheetName val="중기일위대가"/>
      <sheetName val="중기일위대가목록인쇄"/>
      <sheetName val="예정공정표"/>
      <sheetName val="일위대가표"/>
      <sheetName val="ITEM"/>
      <sheetName val="건설내역"/>
      <sheetName val="정부노임단가"/>
      <sheetName val="Y-WORK"/>
      <sheetName val="날개벽수량표"/>
      <sheetName val="사진"/>
      <sheetName val="맨홀토공산출"/>
      <sheetName val="비용"/>
      <sheetName val="Sheet1"/>
      <sheetName val="직노"/>
      <sheetName val="ilch"/>
      <sheetName val="건축내역"/>
      <sheetName val="DATA1"/>
      <sheetName val="일위대가목록"/>
      <sheetName val="설계조건"/>
      <sheetName val="부대내역"/>
      <sheetName val="환률"/>
      <sheetName val="NEYOK"/>
      <sheetName val="Studio"/>
      <sheetName val="Customer Databas"/>
      <sheetName val="금액내역서"/>
      <sheetName val="TABLE"/>
      <sheetName val="재료산출"/>
      <sheetName val="주재료비"/>
      <sheetName val="WORK"/>
      <sheetName val="명세서"/>
      <sheetName val="흄관기초"/>
      <sheetName val="차액보증"/>
      <sheetName val="을"/>
      <sheetName val="일반공사"/>
      <sheetName val="일위대가(가설)"/>
      <sheetName val="산출내역서집계표"/>
      <sheetName val="내역"/>
      <sheetName val="밸브설치"/>
      <sheetName val="일반부표"/>
      <sheetName val="단가 및 재료비"/>
      <sheetName val="중기사용료산출근거"/>
      <sheetName val="단가"/>
      <sheetName val="시설물일위"/>
      <sheetName val="중기사용료"/>
      <sheetName val=""/>
      <sheetName val="inputarea_ref"/>
      <sheetName val="요율"/>
      <sheetName val="일위대가"/>
      <sheetName val="woo(mac)"/>
      <sheetName val="장비집계"/>
      <sheetName val="사통"/>
      <sheetName val="기본DATA"/>
      <sheetName val="일위대가-1"/>
      <sheetName val="가시설(TYPE-A)"/>
      <sheetName val="1-1평균터파기고(1)"/>
      <sheetName val="ABUT수량-A1"/>
      <sheetName val="최초침전지집계표"/>
      <sheetName val="빌딩 안내"/>
      <sheetName val="hvac(제어동)"/>
      <sheetName val="인건비"/>
      <sheetName val="오억미만"/>
      <sheetName val="내역서"/>
      <sheetName val="4차원가계산서"/>
      <sheetName val="공비대비"/>
      <sheetName val="토목"/>
      <sheetName val="목록"/>
      <sheetName val="중기"/>
      <sheetName val="단중표"/>
      <sheetName val="조직"/>
      <sheetName val="실행"/>
      <sheetName val="실행내역"/>
      <sheetName val="2.1  노무비 평균단가산출"/>
      <sheetName val="콘_재료분리(1)"/>
      <sheetName val="약품공급2"/>
      <sheetName val="약품설비"/>
      <sheetName val="4배"/>
      <sheetName val="3배"/>
      <sheetName val="6배"/>
      <sheetName val="5배"/>
      <sheetName val="1배"/>
      <sheetName val="6호기"/>
      <sheetName val="원형1호맨홀토공수량"/>
      <sheetName val="단위중량"/>
      <sheetName val="횡배수관토공수량"/>
      <sheetName val="20관리비율"/>
      <sheetName val="수목데이타 "/>
      <sheetName val="설계명세서"/>
      <sheetName val="예산명세서"/>
      <sheetName val="자료입력"/>
      <sheetName val="내역(전체)"/>
      <sheetName val="설산1.나"/>
      <sheetName val="본사S"/>
      <sheetName val="프랜트면허"/>
      <sheetName val="토목주소"/>
      <sheetName val="인건-측정"/>
      <sheetName val="견적"/>
      <sheetName val="을지"/>
      <sheetName val="오산갈곳"/>
      <sheetName val="재집"/>
      <sheetName val="직재"/>
      <sheetName val="견적서"/>
      <sheetName val="일위대가목차"/>
      <sheetName val="전기혼잡제경비(45)"/>
      <sheetName val="Sheet2"/>
      <sheetName val="2000전체분"/>
      <sheetName val="2000년1차"/>
      <sheetName val="9GNG운반"/>
      <sheetName val="소비자가"/>
      <sheetName val="하도계약변경 (2)"/>
      <sheetName val="안양1공구_건축"/>
      <sheetName val="Sheet5"/>
      <sheetName val="Data Vol"/>
      <sheetName val="계산근거"/>
      <sheetName val="#REF"/>
      <sheetName val="물가자료"/>
      <sheetName val="목표세부명세"/>
      <sheetName val="관람석제출"/>
      <sheetName val="2F 회의실견적(5_14 일대)"/>
      <sheetName val="부하(성남)"/>
      <sheetName val="I一般比"/>
      <sheetName val="CTEMCOST"/>
      <sheetName val="단"/>
      <sheetName val="J直材4"/>
      <sheetName val="일반문틀 설치"/>
      <sheetName val="샌딩 에폭시 도장"/>
      <sheetName val="스텐문틀설치"/>
      <sheetName val="데이타"/>
      <sheetName val="식재인부"/>
      <sheetName val="MOTOR"/>
      <sheetName val="을 2"/>
      <sheetName val="을 1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25">
          <cell r="I25">
            <v>18629</v>
          </cell>
          <cell r="J25">
            <v>6892</v>
          </cell>
          <cell r="K25">
            <v>2311</v>
          </cell>
        </row>
      </sheetData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</sheetNames>
    <definedNames>
      <definedName name="han_code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정부노임단가"/>
      <sheetName val="조도계산서 _도서_"/>
      <sheetName val="ITEM"/>
      <sheetName val="인건비"/>
      <sheetName val="중기일위대가"/>
      <sheetName val="MOTOR"/>
      <sheetName val="#REF"/>
      <sheetName val="IMP(MAIN)"/>
      <sheetName val="IMP (REACTOR)"/>
      <sheetName val="내역"/>
      <sheetName val="부하계산서"/>
      <sheetName val="부하(성남)"/>
      <sheetName val="중기사용료"/>
      <sheetName val="단가대비"/>
      <sheetName val="단가"/>
      <sheetName val="시설물일위"/>
      <sheetName val="건축내역"/>
      <sheetName val="B"/>
      <sheetName val="Y-WORK"/>
      <sheetName val="현황산출서"/>
      <sheetName val="직노"/>
      <sheetName val="실행내역"/>
      <sheetName val="견적시담(송포2공구)"/>
      <sheetName val="차액보증"/>
      <sheetName val="설계명세서"/>
      <sheetName val="일위대가"/>
      <sheetName val="2F 회의실견적(5_14 일대)"/>
      <sheetName val="횡배위치"/>
      <sheetName val="자재테이블"/>
      <sheetName val="단가산출집계"/>
      <sheetName val="SE-611"/>
      <sheetName val="별표 "/>
      <sheetName val="ABUT수량-A1"/>
      <sheetName val="산#3-1"/>
      <sheetName val="Sheet1"/>
      <sheetName val="실행예산"/>
      <sheetName val="출근부"/>
      <sheetName val="내역서"/>
      <sheetName val="WORK"/>
      <sheetName val="일반공사"/>
      <sheetName val="3BL공동구 수량"/>
      <sheetName val="현장지지물물량"/>
      <sheetName val="견적서"/>
      <sheetName val="A-4"/>
      <sheetName val="TYPE-B 평균H"/>
      <sheetName val="BQ"/>
      <sheetName val="DS-LOAD"/>
      <sheetName val="가시설(TYPE-A)"/>
      <sheetName val="1호맨홀가감수량"/>
      <sheetName val="1-1평균터파기고(1)"/>
      <sheetName val="1호맨홀수량산출"/>
      <sheetName val="을"/>
      <sheetName val="단위중량"/>
      <sheetName val="도급및 실행내역"/>
      <sheetName val="여흥"/>
      <sheetName val="원가"/>
      <sheetName val="D-3503"/>
      <sheetName val="CALCULATION"/>
      <sheetName val="TABLE"/>
      <sheetName val="내역1"/>
      <sheetName val="표지"/>
      <sheetName val="DATA(BAC)"/>
      <sheetName val="ilch"/>
      <sheetName val="명세서"/>
      <sheetName val="Macro(전선)"/>
      <sheetName val="부대내역"/>
      <sheetName val="금액내역서"/>
      <sheetName val="플랜트 설치"/>
      <sheetName val="K1자재(3차등)"/>
      <sheetName val="타공종이기"/>
      <sheetName val="토목내역"/>
      <sheetName val="방송노임"/>
      <sheetName val="9GNG운반"/>
      <sheetName val="내역서 "/>
      <sheetName val="노임단가(0.3)"/>
      <sheetName val="노임단가"/>
      <sheetName val="공사원가계산서"/>
      <sheetName val="토공총괄집계"/>
      <sheetName val="외자배분"/>
      <sheetName val="General Data"/>
      <sheetName val="Sheet4"/>
      <sheetName val="재료집계"/>
      <sheetName val="보집계표"/>
      <sheetName val="Proposal"/>
      <sheetName val="조인트"/>
      <sheetName val="조건표"/>
      <sheetName val="단가표 (2)"/>
      <sheetName val="토공"/>
      <sheetName val="지급자재"/>
      <sheetName val="수량산출서"/>
      <sheetName val="집계표"/>
      <sheetName val="I.설계조건"/>
      <sheetName val="경비_원본"/>
      <sheetName val="CTEMCOST"/>
      <sheetName val="오산갈곳"/>
      <sheetName val="대비"/>
      <sheetName val="DATA1"/>
      <sheetName val="단가조서"/>
      <sheetName val="교각계산"/>
      <sheetName val="소비자가"/>
      <sheetName val="콘크리트 블록 유형별 수량"/>
      <sheetName val="6PILE  (돌출)"/>
      <sheetName val="토사(PE)"/>
      <sheetName val="변화치수"/>
      <sheetName val="투자효율분석"/>
      <sheetName val="정렬"/>
      <sheetName val="자판실행"/>
      <sheetName val="신공"/>
      <sheetName val="일위대가목차"/>
      <sheetName val="단가대비표"/>
      <sheetName val="내역표지"/>
      <sheetName val="금액"/>
      <sheetName val="착공계"/>
      <sheetName val="말뚝물량"/>
      <sheetName val="도"/>
      <sheetName val="기계내역"/>
      <sheetName val="내력서"/>
      <sheetName val="壓降計算基本資料"/>
      <sheetName val="견적접수"/>
      <sheetName val="견적내역서"/>
      <sheetName val=" 견적서"/>
      <sheetName val="spec1"/>
      <sheetName val="깨기"/>
      <sheetName val="원형맨홀수량"/>
      <sheetName val="Total"/>
      <sheetName val="U-TYPE(1)"/>
      <sheetName val="FOOTING단면력"/>
      <sheetName val="터파기및재료"/>
      <sheetName val="반중력식옹벽3.5"/>
      <sheetName val="장비"/>
      <sheetName val="노무"/>
      <sheetName val="설계"/>
      <sheetName val="위치조서"/>
      <sheetName val="년도별시공"/>
      <sheetName val="Sheet1 (2)"/>
      <sheetName val="안정검토"/>
      <sheetName val="8.PILE  (돌출)"/>
      <sheetName val="2.내역서"/>
      <sheetName val="JOINT1"/>
      <sheetName val="Sheet3 (2)"/>
      <sheetName val="123"/>
      <sheetName val="cable"/>
      <sheetName val="2002계약현황"/>
      <sheetName val="단가표 "/>
      <sheetName val="근생APT-신마감"/>
      <sheetName val="복지관_FIART"/>
      <sheetName val="근생APT-FIART"/>
      <sheetName val="근생-FIART"/>
      <sheetName val="N賃率-職"/>
      <sheetName val="자재단가 산출근거"/>
      <sheetName val="가시설단위수량"/>
      <sheetName val="J형측구단위수량"/>
      <sheetName val="입력DATA"/>
      <sheetName val="바닥판"/>
      <sheetName val="CODE"/>
      <sheetName val="전기일위대가"/>
      <sheetName val="계산중"/>
      <sheetName val="D25"/>
      <sheetName val="D16"/>
      <sheetName val="D22"/>
      <sheetName val="경산"/>
      <sheetName val="연결임시"/>
      <sheetName val="plan&amp;section of foundation"/>
      <sheetName val="design load"/>
      <sheetName val="working load at the btm ft."/>
      <sheetName val="stability check"/>
      <sheetName val="design criteria"/>
      <sheetName val="다이꾸"/>
      <sheetName val="wall"/>
      <sheetName val="입찰견적보고서"/>
      <sheetName val="하수실행"/>
      <sheetName val="c_balju"/>
      <sheetName val="erl-b"/>
      <sheetName val="조도계산서_(도서)"/>
      <sheetName val="조도계산서__도서_"/>
      <sheetName val="IMP_(REACTOR)"/>
      <sheetName val="3BL공동구_수량"/>
      <sheetName val="별표_"/>
      <sheetName val="2F_회의실견적(5_14_일대)"/>
      <sheetName val="General_Data"/>
      <sheetName val="TYPE-B_평균H"/>
      <sheetName val="사각맨홀"/>
      <sheetName val="1단계"/>
      <sheetName val="자재집계표"/>
      <sheetName val="화산경계"/>
      <sheetName val="추가및 공제(방파제)"/>
      <sheetName val="수문보고"/>
      <sheetName val="부대tu"/>
      <sheetName val="공종별 집계"/>
      <sheetName val="노임"/>
      <sheetName val="계약내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시세"/>
      <sheetName val="인건-측정"/>
    </sheetNames>
    <sheetDataSet>
      <sheetData sheetId="0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단가 (1)"/>
      <sheetName val="단가 (2)"/>
      <sheetName val="단가 및 재료비"/>
      <sheetName val="중기사용료산출근거"/>
      <sheetName val="#REF"/>
      <sheetName val="03단가대비(내역자료)"/>
      <sheetName val="을"/>
      <sheetName val="건축내역"/>
      <sheetName val="수량산출"/>
      <sheetName val="가설공사"/>
      <sheetName val="내역서(건축)"/>
      <sheetName val="중기일위대가"/>
      <sheetName val="Sheet1"/>
      <sheetName val="내역"/>
      <sheetName val="초기화면"/>
      <sheetName val="관급자재"/>
      <sheetName val="데이타"/>
      <sheetName val="식재인부"/>
      <sheetName val="날개벽수량표"/>
      <sheetName val="설계명세서"/>
      <sheetName val="준검 내역서"/>
      <sheetName val="기타 정보통신공사"/>
      <sheetName val="내역서"/>
      <sheetName val="수량산출서"/>
      <sheetName val="데리네이타현황"/>
      <sheetName val="입찰안"/>
      <sheetName val="관급자재대"/>
      <sheetName val="평가데이터"/>
      <sheetName val="설계예시"/>
      <sheetName val="노임단가"/>
      <sheetName val="AS포장복구 "/>
      <sheetName val="계양가시설"/>
      <sheetName val="한강운반비"/>
      <sheetName val="잡비계산"/>
      <sheetName val="북제주원가"/>
      <sheetName val="단가"/>
      <sheetName val="시설물일위"/>
      <sheetName val="22전선(P)"/>
      <sheetName val="22전선(L)"/>
      <sheetName val="22전선(R)"/>
      <sheetName val="일반문틀 설치"/>
      <sheetName val="샌딩 에폭시 도장"/>
      <sheetName val="스텐문틀설치"/>
      <sheetName val="삭제금지단가"/>
      <sheetName val="원가계산서"/>
      <sheetName val="케이블"/>
      <sheetName val="각형맨홀"/>
      <sheetName val="DATE"/>
      <sheetName val="총 원가계산"/>
      <sheetName val="단가산출서 (2)"/>
      <sheetName val="단가산출서"/>
      <sheetName val="9."/>
      <sheetName val="대치판정"/>
      <sheetName val="물가시세"/>
      <sheetName val="Total"/>
      <sheetName val="직재"/>
      <sheetName val="재집"/>
      <sheetName val="평내중"/>
      <sheetName val="총괄내역"/>
      <sheetName val="EP0618"/>
      <sheetName val="토목(대안)"/>
      <sheetName val="시설용량"/>
      <sheetName val="정부노임"/>
      <sheetName val="방화산출"/>
      <sheetName val="기존단가 (2)"/>
      <sheetName val="노무비"/>
      <sheetName val="AP1"/>
      <sheetName val="일위대가목차"/>
      <sheetName val="자재단가조사표-수목"/>
      <sheetName val="집계표_식재"/>
      <sheetName val="장비종합부표"/>
      <sheetName val="부표"/>
      <sheetName val="요율"/>
      <sheetName val="원가"/>
      <sheetName val="단면 (2)"/>
      <sheetName val="기둥(원형)"/>
      <sheetName val="교각1"/>
      <sheetName val="COPING"/>
      <sheetName val="가도공"/>
      <sheetName val="총괄메뉴"/>
      <sheetName val="약품공급2"/>
      <sheetName val="기계목록"/>
      <sheetName val="최적단면"/>
      <sheetName val="NEYOK"/>
      <sheetName val="공사명입력"/>
      <sheetName val="근로자자료입력"/>
      <sheetName val="참고자료"/>
      <sheetName val="일위대가"/>
      <sheetName val="갑지"/>
      <sheetName val="집계표"/>
      <sheetName val="서울대규장각(가시설흙막이)"/>
      <sheetName val="Sheet2"/>
      <sheetName val="(산출)"/>
      <sheetName val="오억미만"/>
      <sheetName val="내역서1-2"/>
      <sheetName val="계획금액"/>
      <sheetName val="base"/>
      <sheetName val="48일위"/>
      <sheetName val="예총"/>
      <sheetName val="입력"/>
      <sheetName val="경비_원본"/>
      <sheetName val="1.토공집계표"/>
      <sheetName val="관급_File"/>
      <sheetName val="가로등"/>
      <sheetName val="손익분석"/>
      <sheetName val="MACRO(MCC)"/>
      <sheetName val="현장경비"/>
      <sheetName val="table"/>
      <sheetName val="건축2"/>
      <sheetName val="실행철강하도"/>
      <sheetName val="일위대가표"/>
      <sheetName val="(전남)시범지구 운영실적 및 결과분석(8월까지)"/>
      <sheetName val="BOX 단위수량"/>
      <sheetName val="박스제원"/>
      <sheetName val="ELECTRIC"/>
      <sheetName val="인건-측정"/>
      <sheetName val="Sheet6"/>
      <sheetName val="수리보고서비"/>
      <sheetName val="단가조사"/>
      <sheetName val="대,유,램"/>
      <sheetName val="덕전리"/>
      <sheetName val="01"/>
      <sheetName val="6동"/>
      <sheetName val="입출재고현황 (2)"/>
      <sheetName val="교각(P1)수량"/>
      <sheetName val="간선계산"/>
      <sheetName val="연습"/>
      <sheetName val="주소"/>
      <sheetName val="내역서1"/>
      <sheetName val="DATA"/>
      <sheetName val="3BL공동구 수량"/>
      <sheetName val="정부노임단가"/>
      <sheetName val="준공정산"/>
      <sheetName val="관리비비계상"/>
      <sheetName val="일위목록"/>
      <sheetName val="빌딩 안내"/>
      <sheetName val="세부내역(직접인건비)"/>
      <sheetName val="가설공사비"/>
      <sheetName val="도로구조공사비"/>
      <sheetName val="도로토공공사비"/>
      <sheetName val="여수토공사비"/>
      <sheetName val="22일위"/>
      <sheetName val="물가자료"/>
      <sheetName val="경비"/>
      <sheetName val="산출내역서집계표"/>
      <sheetName val="2000전체분"/>
      <sheetName val="2000년1차"/>
      <sheetName val="도급"/>
      <sheetName val="POOM_MOTO"/>
      <sheetName val="POOM_MOTO2"/>
      <sheetName val="콘크리트"/>
      <sheetName val="방송(체육관)"/>
      <sheetName val="건축내역서"/>
      <sheetName val="설비내역서"/>
      <sheetName val="전기내역서"/>
      <sheetName val="수목데이타"/>
      <sheetName val="제경비율"/>
      <sheetName val="예산명세서"/>
      <sheetName val="자료입력"/>
      <sheetName val="작성"/>
      <sheetName val="DATA1"/>
      <sheetName val="101동"/>
      <sheetName val="왕십리방향"/>
      <sheetName val="표지"/>
      <sheetName val="준공조서"/>
      <sheetName val="공사준공계"/>
      <sheetName val="준공검사보고서"/>
      <sheetName val="도급예산내역서봉투"/>
      <sheetName val="공사원가계산서"/>
      <sheetName val="설계산출표지"/>
      <sheetName val="도급예산내역서총괄표"/>
      <sheetName val="설계산출기초"/>
      <sheetName val="을부담운반비"/>
      <sheetName val="운반비산출"/>
      <sheetName val="관급"/>
      <sheetName val="내역(APT)"/>
      <sheetName val="일위집계표"/>
      <sheetName val="GAS"/>
      <sheetName val="공내역"/>
      <sheetName val="변수값"/>
      <sheetName val="중기상차"/>
      <sheetName val="AS복구"/>
      <sheetName val="중기터파기"/>
      <sheetName val="문학간접"/>
      <sheetName val="동해title"/>
      <sheetName val="7.경제성결과"/>
      <sheetName val="설계내역서"/>
      <sheetName val="표지1"/>
      <sheetName val="사무실1"/>
      <sheetName val="단가결정"/>
      <sheetName val="내역아"/>
      <sheetName val="울타리"/>
      <sheetName val="우수받이"/>
      <sheetName val="JUCKEYK"/>
      <sheetName val="bm(CIcable)"/>
      <sheetName val="data(완전)"/>
      <sheetName val="자재단가"/>
      <sheetName val="장비경비"/>
      <sheetName val="전차선로 물량표"/>
      <sheetName val="실행(표지,갑,을)"/>
      <sheetName val="감액총괄표"/>
      <sheetName val="변경관급자재"/>
      <sheetName val="공사예산하조서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일위목록"/>
      <sheetName val="MOTOR"/>
      <sheetName val="CTEMCOST"/>
      <sheetName val="전기일위대가"/>
      <sheetName val="계산서(곡선부)"/>
      <sheetName val="포장재료집계표"/>
      <sheetName val="대림경상68억"/>
      <sheetName val="하수급견적대비"/>
      <sheetName val="코드"/>
      <sheetName val="원형1호맨홀토공수량"/>
      <sheetName val="집수정(600-700)"/>
      <sheetName val="일위-1"/>
      <sheetName val="단가대비"/>
      <sheetName val="1,2공구원가계산서"/>
      <sheetName val="2공구산출내역"/>
      <sheetName val="단가산출"/>
      <sheetName val="1공구산출내역서"/>
      <sheetName val="남평내역"/>
      <sheetName val="하남내역"/>
      <sheetName val="사통"/>
      <sheetName val="200"/>
      <sheetName val="견적"/>
      <sheetName val="POL6차-PIPING"/>
      <sheetName val="절감계산(보일러)"/>
      <sheetName val="G.R300경비"/>
      <sheetName val="단가 _2_"/>
      <sheetName val="2층LOAD"/>
      <sheetName val="산출근거"/>
      <sheetName val="전기"/>
      <sheetName val="1) 안채산출 1"/>
      <sheetName val="1) 안채산출 2"/>
      <sheetName val="1) 안채산출 3-1"/>
      <sheetName val="1) 안채산출 5"/>
      <sheetName val="1안"/>
      <sheetName val="2000.11월설계내역"/>
      <sheetName val="일위대가 "/>
      <sheetName val="계수시트"/>
      <sheetName val="정산내역서"/>
      <sheetName val="참조"/>
      <sheetName val="특별교실"/>
      <sheetName val="원가data"/>
      <sheetName val="총괄"/>
      <sheetName val="설계예산2"/>
      <sheetName val="전등설비"/>
      <sheetName val="토공사"/>
      <sheetName val="공종별내역서(건축) (3)"/>
      <sheetName val="원가(총괄)"/>
      <sheetName val="공종별집계표"/>
      <sheetName val="공종별내역서(건축)"/>
      <sheetName val="공종별내역서(토목)"/>
      <sheetName val="공종별내역서(조경)"/>
      <sheetName val="공종별집계표(기계)"/>
      <sheetName val="공종별내역서(기계)"/>
      <sheetName val="문화체험관"/>
      <sheetName val="사용설명서"/>
      <sheetName val="기성내역서"/>
      <sheetName val="EQT-ESTN"/>
    </sheetNames>
    <sheetDataSet>
      <sheetData sheetId="0" refreshError="1"/>
      <sheetData sheetId="1"/>
      <sheetData sheetId="2" refreshError="1">
        <row r="5">
          <cell r="H5">
            <v>867</v>
          </cell>
          <cell r="I5">
            <v>1685</v>
          </cell>
          <cell r="J5">
            <v>918</v>
          </cell>
          <cell r="K5">
            <v>1693</v>
          </cell>
        </row>
        <row r="6">
          <cell r="H6">
            <v>867</v>
          </cell>
        </row>
        <row r="7">
          <cell r="H7">
            <v>867</v>
          </cell>
        </row>
        <row r="8">
          <cell r="H8">
            <v>867</v>
          </cell>
        </row>
        <row r="9">
          <cell r="H9">
            <v>867</v>
          </cell>
        </row>
        <row r="10">
          <cell r="H10">
            <v>867</v>
          </cell>
        </row>
        <row r="11">
          <cell r="H11">
            <v>867</v>
          </cell>
        </row>
        <row r="12">
          <cell r="H12">
            <v>873</v>
          </cell>
        </row>
        <row r="13">
          <cell r="H13">
            <v>873</v>
          </cell>
        </row>
        <row r="14">
          <cell r="H14">
            <v>873</v>
          </cell>
        </row>
        <row r="15">
          <cell r="H15">
            <v>873</v>
          </cell>
        </row>
        <row r="16">
          <cell r="H16">
            <v>873</v>
          </cell>
        </row>
        <row r="17">
          <cell r="H17">
            <v>873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 (6)"/>
      <sheetName val="Module1 (5)"/>
      <sheetName val="Module1 (4)"/>
      <sheetName val="Module1 (3)"/>
      <sheetName val="Module1 (2)"/>
      <sheetName val="Module1 (7)"/>
      <sheetName val="Module4"/>
      <sheetName val="실행결재"/>
      <sheetName val="집계표"/>
      <sheetName val="통합원가"/>
      <sheetName val="골재량 비교"/>
      <sheetName val="제일안과병원"/>
      <sheetName val="공사비 비교표"/>
      <sheetName val="전기재료관"/>
      <sheetName val="관리비"/>
      <sheetName val="총 원가계산"/>
      <sheetName val="견적요지2"/>
      <sheetName val="Module1"/>
      <sheetName val="계산식"/>
      <sheetName val="Module5"/>
      <sheetName val="단가"/>
      <sheetName val="제일안과"/>
      <sheetName val="Total"/>
      <sheetName val="약품공급2"/>
      <sheetName val="노임단가"/>
      <sheetName val="수목단가"/>
      <sheetName val="시설수량표"/>
      <sheetName val="식재수량표"/>
      <sheetName val="일위목록"/>
      <sheetName val="자재단가"/>
      <sheetName val="단가 (2)"/>
      <sheetName val="건축내역서"/>
      <sheetName val="설비내역서"/>
      <sheetName val="전기내역서"/>
      <sheetName val="원가계산서"/>
      <sheetName val="지수"/>
      <sheetName val="소방"/>
      <sheetName val="준공조서"/>
      <sheetName val="공사준공계"/>
      <sheetName val="준공검사보고서"/>
      <sheetName val="기초자료입력"/>
      <sheetName val="#REF"/>
      <sheetName val="설계명세서"/>
      <sheetName val="준공정산"/>
      <sheetName val="케이블트레이"/>
      <sheetName val="물가시세"/>
      <sheetName val="데이타"/>
      <sheetName val="식재인부"/>
      <sheetName val="안전장치"/>
      <sheetName val="삭제금지단가"/>
      <sheetName val="날개벽수량표"/>
      <sheetName val="말뚝지지력산정"/>
      <sheetName val="전기"/>
      <sheetName val="VXXXXXXX"/>
      <sheetName val="2.대외공문"/>
      <sheetName val="입찰안"/>
      <sheetName val="설계기준"/>
      <sheetName val="내역1"/>
      <sheetName val="내역서"/>
      <sheetName val="8.석축단위(H=1.5M)"/>
      <sheetName val="가설물량산출서"/>
      <sheetName val="외부물량"/>
      <sheetName val="창호물량산출서"/>
      <sheetName val="기본단가표"/>
      <sheetName val="Module1_(6)"/>
      <sheetName val="Module1_(5)"/>
      <sheetName val="Module1_(4)"/>
      <sheetName val="Module1_(3)"/>
      <sheetName val="Module1_(2)"/>
      <sheetName val="Module1_(7)"/>
      <sheetName val="골재량_비교"/>
      <sheetName val="공사비_비교표"/>
      <sheetName val="총_원가계산"/>
      <sheetName val="ELECTRIC"/>
      <sheetName val="SAM"/>
      <sheetName val="역T형교대(말뚝기초)"/>
      <sheetName val="단가대조"/>
      <sheetName val="일반부표"/>
      <sheetName val="일위대가"/>
      <sheetName val="내역서1999.8최종"/>
      <sheetName val="수량산출서"/>
      <sheetName val="구체"/>
      <sheetName val="좌측날개벽"/>
      <sheetName val="우측날개벽"/>
      <sheetName val="공사개요"/>
      <sheetName val="건축"/>
      <sheetName val="원가"/>
      <sheetName val="돌담교 상부수량"/>
      <sheetName val="단중표"/>
      <sheetName val="시중노임단가"/>
      <sheetName val="일위대가-1"/>
      <sheetName val="실행철강하도"/>
      <sheetName val="철거산출근거"/>
      <sheetName val="99노임기준"/>
      <sheetName val="골조시행"/>
      <sheetName val="방송(체육관)"/>
      <sheetName val="재료값"/>
      <sheetName val="수량산출"/>
      <sheetName val="중기경비목록"/>
      <sheetName val="관급자재대"/>
      <sheetName val="산출내역서집계표"/>
      <sheetName val="N賃率-職"/>
      <sheetName val="원가계산"/>
      <sheetName val="구조물철거타공정이월"/>
      <sheetName val="중기손료"/>
      <sheetName val="2000전체분"/>
      <sheetName val="2000년1차"/>
      <sheetName val="토목공사"/>
      <sheetName val="건축공사"/>
      <sheetName val="토목집계표"/>
      <sheetName val="재노경"/>
      <sheetName val="차액보증"/>
      <sheetName val="갑지"/>
      <sheetName val="최초설계"/>
      <sheetName val="입출재고현황 (2)"/>
      <sheetName val="SLAB&quot;1&quot;"/>
      <sheetName val="정부노임"/>
      <sheetName val="방화산출"/>
      <sheetName val="H-PILE수량집계"/>
      <sheetName val="공사원가계산서"/>
      <sheetName val="도급예산내역서총괄표"/>
      <sheetName val="내역서 제출"/>
      <sheetName val="요율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물가시세"/>
      <sheetName val="목차"/>
      <sheetName val="Sheet1"/>
      <sheetName val="인건비"/>
      <sheetName val="실행철강하도"/>
      <sheetName val="내역서 (2)"/>
      <sheetName val="내역서"/>
      <sheetName val="집계"/>
      <sheetName val="개요"/>
      <sheetName val="추가예산"/>
      <sheetName val="위치"/>
      <sheetName val="DDD"/>
      <sheetName val="산출내역서집계표"/>
      <sheetName val="내역"/>
      <sheetName val="단가"/>
      <sheetName val="코드"/>
      <sheetName val="기초자료입력"/>
      <sheetName val="금융비용"/>
      <sheetName val="시화점실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L형측구-1"/>
      <sheetName val="L형측구-2"/>
      <sheetName val="L형측구-3"/>
      <sheetName val="L옹벽형측구"/>
      <sheetName val="U형측구"/>
      <sheetName val="J형측구"/>
      <sheetName val="맹암거"/>
      <sheetName val="용수개거"/>
      <sheetName val="L-U형측구"/>
      <sheetName val="U형측구뚜껑"/>
      <sheetName val="종배수관 면벽"/>
      <sheetName val="종배수관수량집계"/>
      <sheetName val="횡배수관단위수량"/>
      <sheetName val="횡배토면적"/>
      <sheetName val="횡배토집계"/>
      <sheetName val="횡배수관수량집계"/>
      <sheetName val="Sheet2"/>
      <sheetName val="Sheet3"/>
      <sheetName val="Sheet15"/>
      <sheetName val="DATA"/>
      <sheetName val="Module1"/>
      <sheetName val="Module2"/>
      <sheetName val="Module3"/>
      <sheetName val="Module4"/>
      <sheetName val="Module5"/>
      <sheetName val="Module6"/>
      <sheetName val="Module7"/>
      <sheetName val="Module8"/>
      <sheetName val="Module9"/>
      <sheetName val="6동"/>
      <sheetName val="인건-측정"/>
      <sheetName val="인사자료총집계"/>
      <sheetName val="전신환매도율"/>
      <sheetName val="BAESU"/>
      <sheetName val="일위대가"/>
      <sheetName val="산출(전기)"/>
      <sheetName val="입찰안"/>
      <sheetName val="품셈TABLE"/>
      <sheetName val="Sheet1"/>
      <sheetName val="내역"/>
      <sheetName val="#REF"/>
      <sheetName val="단위중량표"/>
      <sheetName val="단가조사-2"/>
      <sheetName val="소방"/>
      <sheetName val="횡날개수집"/>
      <sheetName val="설 계"/>
      <sheetName val="낙찰표"/>
      <sheetName val="용소리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K2" t="str">
            <v>D</v>
          </cell>
          <cell r="L2" t="str">
            <v>T</v>
          </cell>
          <cell r="M2" t="str">
            <v>L</v>
          </cell>
          <cell r="N2" t="str">
            <v>W</v>
          </cell>
          <cell r="O2" t="str">
            <v>M</v>
          </cell>
          <cell r="P2" t="str">
            <v>N</v>
          </cell>
          <cell r="Q2" t="str">
            <v>C</v>
          </cell>
          <cell r="R2" t="str">
            <v>A</v>
          </cell>
          <cell r="S2" t="str">
            <v>E</v>
          </cell>
          <cell r="T2" t="str">
            <v>R'</v>
          </cell>
          <cell r="U2" t="str">
            <v>콘크리트</v>
          </cell>
          <cell r="V2" t="str">
            <v>거푸집</v>
          </cell>
          <cell r="W2" t="str">
            <v>몰    탈</v>
          </cell>
        </row>
        <row r="3">
          <cell r="K3">
            <v>300</v>
          </cell>
          <cell r="L3">
            <v>30</v>
          </cell>
          <cell r="M3">
            <v>30</v>
          </cell>
          <cell r="N3">
            <v>0.56000000000000005</v>
          </cell>
          <cell r="O3">
            <v>0.18</v>
          </cell>
          <cell r="P3">
            <v>0.16</v>
          </cell>
          <cell r="Q3">
            <v>0.33999999999999997</v>
          </cell>
          <cell r="R3">
            <v>1414</v>
          </cell>
          <cell r="S3">
            <v>24</v>
          </cell>
          <cell r="T3">
            <v>192</v>
          </cell>
          <cell r="U3">
            <v>0.14000000000000001</v>
          </cell>
          <cell r="V3">
            <v>0.68</v>
          </cell>
          <cell r="W3">
            <v>3.4000000000000002E-4</v>
          </cell>
        </row>
        <row r="4">
          <cell r="K4">
            <v>350</v>
          </cell>
          <cell r="L4">
            <v>32</v>
          </cell>
          <cell r="M4">
            <v>30</v>
          </cell>
          <cell r="N4">
            <v>0.61399999999999999</v>
          </cell>
          <cell r="O4">
            <v>0.20699999999999999</v>
          </cell>
          <cell r="P4">
            <v>0.16</v>
          </cell>
          <cell r="Q4">
            <v>0.36699999999999999</v>
          </cell>
          <cell r="R4">
            <v>1414</v>
          </cell>
          <cell r="S4">
            <v>24</v>
          </cell>
          <cell r="T4">
            <v>219</v>
          </cell>
          <cell r="U4">
            <v>0.158</v>
          </cell>
          <cell r="V4">
            <v>0.73399999999999999</v>
          </cell>
          <cell r="W4">
            <v>3.8999999999999999E-4</v>
          </cell>
        </row>
        <row r="5">
          <cell r="K5">
            <v>400</v>
          </cell>
          <cell r="L5">
            <v>35</v>
          </cell>
          <cell r="M5">
            <v>30</v>
          </cell>
          <cell r="N5">
            <v>0.67</v>
          </cell>
          <cell r="O5">
            <v>0.23499999999999999</v>
          </cell>
          <cell r="P5">
            <v>0.16</v>
          </cell>
          <cell r="Q5">
            <v>0.39500000000000002</v>
          </cell>
          <cell r="R5">
            <v>1414</v>
          </cell>
          <cell r="S5">
            <v>24</v>
          </cell>
          <cell r="T5">
            <v>247</v>
          </cell>
          <cell r="U5">
            <v>0.17799999999999999</v>
          </cell>
          <cell r="V5">
            <v>0.79</v>
          </cell>
          <cell r="W5">
            <v>4.4000000000000002E-4</v>
          </cell>
        </row>
        <row r="6">
          <cell r="K6">
            <v>450</v>
          </cell>
          <cell r="L6">
            <v>38</v>
          </cell>
          <cell r="M6">
            <v>30</v>
          </cell>
          <cell r="N6">
            <v>0.72599999999999998</v>
          </cell>
          <cell r="O6">
            <v>0.26300000000000001</v>
          </cell>
          <cell r="P6">
            <v>0.16</v>
          </cell>
          <cell r="Q6">
            <v>0.42300000000000004</v>
          </cell>
          <cell r="R6">
            <v>1414</v>
          </cell>
          <cell r="S6">
            <v>24</v>
          </cell>
          <cell r="T6">
            <v>275</v>
          </cell>
          <cell r="U6">
            <v>0.19800000000000001</v>
          </cell>
          <cell r="V6">
            <v>0.84599999999999997</v>
          </cell>
          <cell r="W6">
            <v>4.8999999999999998E-4</v>
          </cell>
        </row>
        <row r="7">
          <cell r="K7">
            <v>600</v>
          </cell>
          <cell r="L7">
            <v>50</v>
          </cell>
          <cell r="M7">
            <v>30</v>
          </cell>
          <cell r="N7">
            <v>0.9</v>
          </cell>
          <cell r="O7">
            <v>0.35</v>
          </cell>
          <cell r="P7">
            <v>0.25</v>
          </cell>
          <cell r="Q7">
            <v>0.6</v>
          </cell>
          <cell r="R7">
            <v>1414</v>
          </cell>
          <cell r="S7">
            <v>24</v>
          </cell>
          <cell r="T7">
            <v>362</v>
          </cell>
          <cell r="U7">
            <v>0.34799999999999998</v>
          </cell>
          <cell r="V7">
            <v>1.2</v>
          </cell>
          <cell r="W7">
            <v>6.4000000000000005E-4</v>
          </cell>
        </row>
        <row r="8">
          <cell r="K8">
            <v>800</v>
          </cell>
          <cell r="L8">
            <v>66</v>
          </cell>
          <cell r="M8">
            <v>50</v>
          </cell>
          <cell r="N8">
            <v>1.1319999999999999</v>
          </cell>
          <cell r="O8">
            <v>0.46600000000000003</v>
          </cell>
          <cell r="P8">
            <v>0.25</v>
          </cell>
          <cell r="Q8">
            <v>0.71599999999999997</v>
          </cell>
          <cell r="R8">
            <v>3927</v>
          </cell>
          <cell r="S8">
            <v>39</v>
          </cell>
          <cell r="T8">
            <v>486</v>
          </cell>
          <cell r="U8">
            <v>0.46899999999999997</v>
          </cell>
          <cell r="V8">
            <v>1.4319999999999999</v>
          </cell>
          <cell r="W8">
            <v>2.3999999999999998E-3</v>
          </cell>
        </row>
        <row r="9">
          <cell r="K9">
            <v>1000</v>
          </cell>
          <cell r="L9">
            <v>82</v>
          </cell>
          <cell r="M9">
            <v>50</v>
          </cell>
          <cell r="N9">
            <v>1.3640000000000001</v>
          </cell>
          <cell r="O9">
            <v>0.58199999999999996</v>
          </cell>
          <cell r="P9">
            <v>0.28000000000000003</v>
          </cell>
          <cell r="Q9">
            <v>0.86199999999999999</v>
          </cell>
          <cell r="R9">
            <v>3927</v>
          </cell>
          <cell r="S9">
            <v>39</v>
          </cell>
          <cell r="T9">
            <v>602</v>
          </cell>
          <cell r="U9">
            <v>0.64400000000000002</v>
          </cell>
          <cell r="V9">
            <v>1.724</v>
          </cell>
          <cell r="W9">
            <v>2.97E-3</v>
          </cell>
        </row>
        <row r="10">
          <cell r="K10">
            <v>1200</v>
          </cell>
          <cell r="L10">
            <v>95</v>
          </cell>
          <cell r="M10">
            <v>60</v>
          </cell>
          <cell r="N10">
            <v>1.59</v>
          </cell>
          <cell r="O10">
            <v>0.69499999999999995</v>
          </cell>
          <cell r="P10">
            <v>0.36</v>
          </cell>
          <cell r="Q10">
            <v>1.0549999999999999</v>
          </cell>
          <cell r="R10">
            <v>5655</v>
          </cell>
          <cell r="S10">
            <v>47</v>
          </cell>
          <cell r="T10">
            <v>719</v>
          </cell>
          <cell r="U10">
            <v>0.91900000000000004</v>
          </cell>
          <cell r="V10">
            <v>2.11</v>
          </cell>
          <cell r="W10">
            <v>5.11E-3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DATA"/>
      <sheetName val="집계"/>
      <sheetName val="일위대가"/>
      <sheetName val="옹벽단면치수"/>
      <sheetName val="#REF"/>
      <sheetName val="2배수공집계표"/>
      <sheetName val="청 구"/>
      <sheetName val="횡배수관토공수량"/>
      <sheetName val="전기공사"/>
      <sheetName val="총 원가계산"/>
      <sheetName val="wall"/>
      <sheetName val="Front"/>
      <sheetName val="단가산출"/>
      <sheetName val="실행철강하도"/>
      <sheetName val="설 계"/>
      <sheetName val="내역서"/>
      <sheetName val="실행내역서 "/>
      <sheetName val="낙찰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0"/>
  <sheetViews>
    <sheetView tabSelected="1" view="pageBreakPreview" zoomScaleNormal="100" zoomScaleSheetLayoutView="100" workbookViewId="0">
      <selection sqref="A1:G1"/>
    </sheetView>
  </sheetViews>
  <sheetFormatPr defaultRowHeight="21.95" customHeight="1" x14ac:dyDescent="0.15"/>
  <cols>
    <col min="1" max="2" width="8.88671875" style="1"/>
    <col min="3" max="3" width="22.77734375" style="1" customWidth="1"/>
    <col min="4" max="4" width="21" style="1" customWidth="1"/>
    <col min="5" max="5" width="9.44140625" style="1" customWidth="1"/>
    <col min="6" max="6" width="39.77734375" style="1" customWidth="1"/>
    <col min="7" max="7" width="15.6640625" style="1" customWidth="1"/>
    <col min="8" max="8" width="10.44140625" style="1" bestFit="1" customWidth="1"/>
    <col min="9" max="9" width="3.44140625" style="1" bestFit="1" customWidth="1"/>
    <col min="10" max="16384" width="8.88671875" style="1"/>
  </cols>
  <sheetData>
    <row r="1" spans="1:9" ht="20.100000000000001" customHeight="1" x14ac:dyDescent="0.15">
      <c r="A1" s="87" t="s">
        <v>0</v>
      </c>
      <c r="B1" s="87"/>
      <c r="C1" s="87"/>
      <c r="D1" s="87"/>
      <c r="E1" s="87"/>
      <c r="F1" s="87"/>
      <c r="G1" s="87"/>
    </row>
    <row r="2" spans="1:9" ht="15" customHeight="1" thickBot="1" x14ac:dyDescent="0.2">
      <c r="A2" s="63" t="s">
        <v>180</v>
      </c>
      <c r="B2" s="63"/>
      <c r="C2" s="63"/>
      <c r="D2" s="3"/>
      <c r="E2" s="3"/>
      <c r="F2" s="3"/>
      <c r="G2" s="3"/>
    </row>
    <row r="3" spans="1:9" ht="18.95" customHeight="1" x14ac:dyDescent="0.15">
      <c r="A3" s="88"/>
      <c r="B3" s="89"/>
      <c r="C3" s="90"/>
      <c r="D3" s="4" t="s">
        <v>1</v>
      </c>
      <c r="E3" s="5" t="s">
        <v>2</v>
      </c>
      <c r="F3" s="6" t="s">
        <v>3</v>
      </c>
      <c r="G3" s="7" t="s">
        <v>4</v>
      </c>
    </row>
    <row r="4" spans="1:9" ht="18.95" customHeight="1" x14ac:dyDescent="0.15">
      <c r="A4" s="91" t="s">
        <v>5</v>
      </c>
      <c r="B4" s="94" t="s">
        <v>6</v>
      </c>
      <c r="C4" s="8" t="s">
        <v>7</v>
      </c>
      <c r="D4" s="9">
        <f>내역서!F24</f>
        <v>0</v>
      </c>
      <c r="E4" s="10"/>
      <c r="F4" s="11"/>
      <c r="G4" s="12"/>
    </row>
    <row r="5" spans="1:9" ht="18.95" customHeight="1" x14ac:dyDescent="0.15">
      <c r="A5" s="92"/>
      <c r="B5" s="95"/>
      <c r="C5" s="13" t="s">
        <v>8</v>
      </c>
      <c r="D5" s="14"/>
      <c r="E5" s="15"/>
      <c r="F5" s="16"/>
      <c r="G5" s="17"/>
    </row>
    <row r="6" spans="1:9" ht="18.95" customHeight="1" x14ac:dyDescent="0.15">
      <c r="A6" s="92"/>
      <c r="B6" s="95"/>
      <c r="C6" s="13" t="s">
        <v>9</v>
      </c>
      <c r="D6" s="14"/>
      <c r="E6" s="15"/>
      <c r="F6" s="16"/>
      <c r="G6" s="17"/>
    </row>
    <row r="7" spans="1:9" ht="18.95" customHeight="1" x14ac:dyDescent="0.15">
      <c r="A7" s="92"/>
      <c r="B7" s="96"/>
      <c r="C7" s="18" t="s">
        <v>10</v>
      </c>
      <c r="D7" s="19">
        <f>D4</f>
        <v>0</v>
      </c>
      <c r="E7" s="20"/>
      <c r="F7" s="21"/>
      <c r="G7" s="22"/>
    </row>
    <row r="8" spans="1:9" ht="18.95" customHeight="1" x14ac:dyDescent="0.15">
      <c r="A8" s="92"/>
      <c r="B8" s="94" t="s">
        <v>11</v>
      </c>
      <c r="C8" s="8" t="s">
        <v>12</v>
      </c>
      <c r="D8" s="9">
        <f>내역서!H24</f>
        <v>0</v>
      </c>
      <c r="E8" s="10"/>
      <c r="F8" s="11"/>
      <c r="G8" s="12"/>
    </row>
    <row r="9" spans="1:9" ht="18.95" customHeight="1" x14ac:dyDescent="0.15">
      <c r="A9" s="92"/>
      <c r="B9" s="95"/>
      <c r="C9" s="13" t="s">
        <v>13</v>
      </c>
      <c r="D9" s="23">
        <f>INT(D8*E9)</f>
        <v>0</v>
      </c>
      <c r="E9" s="76">
        <v>0.14699999999999999</v>
      </c>
      <c r="F9" s="25" t="str">
        <f>IF(E9&gt;0,"   직접노무비 × "&amp;E9," ")</f>
        <v xml:space="preserve">   직접노무비 × 0.147</v>
      </c>
      <c r="G9" s="17"/>
    </row>
    <row r="10" spans="1:9" ht="18.95" customHeight="1" x14ac:dyDescent="0.15">
      <c r="A10" s="92"/>
      <c r="B10" s="96"/>
      <c r="C10" s="18" t="s">
        <v>10</v>
      </c>
      <c r="D10" s="19">
        <f>INT(D8+D9)</f>
        <v>0</v>
      </c>
      <c r="E10" s="77"/>
      <c r="F10" s="21"/>
      <c r="G10" s="22"/>
    </row>
    <row r="11" spans="1:9" ht="18.95" customHeight="1" x14ac:dyDescent="0.15">
      <c r="A11" s="92"/>
      <c r="B11" s="94" t="s">
        <v>14</v>
      </c>
      <c r="C11" s="8" t="s">
        <v>15</v>
      </c>
      <c r="D11" s="9">
        <f>내역서!J24</f>
        <v>0</v>
      </c>
      <c r="E11" s="78"/>
      <c r="F11" s="11"/>
      <c r="G11" s="12"/>
    </row>
    <row r="12" spans="1:9" ht="18.95" customHeight="1" x14ac:dyDescent="0.15">
      <c r="A12" s="92"/>
      <c r="B12" s="95"/>
      <c r="C12" s="13" t="s">
        <v>16</v>
      </c>
      <c r="D12" s="23">
        <f>INT(D10*E12)</f>
        <v>0</v>
      </c>
      <c r="E12" s="76">
        <v>3.56E-2</v>
      </c>
      <c r="F12" s="25" t="str">
        <f>IF(E12&gt;0,"   노무비 × "&amp;E12," ")</f>
        <v xml:space="preserve">   노무비 × 0.0356</v>
      </c>
      <c r="G12" s="17"/>
      <c r="H12" s="2"/>
      <c r="I12" s="2"/>
    </row>
    <row r="13" spans="1:9" ht="18.95" customHeight="1" x14ac:dyDescent="0.15">
      <c r="A13" s="92"/>
      <c r="B13" s="95"/>
      <c r="C13" s="13" t="s">
        <v>17</v>
      </c>
      <c r="D13" s="23">
        <f>INT(D10*E13)</f>
        <v>0</v>
      </c>
      <c r="E13" s="76">
        <v>1.01E-2</v>
      </c>
      <c r="F13" s="25" t="str">
        <f>IF(E13&gt;0,"   노무비 × "&amp;E13," ")</f>
        <v xml:space="preserve">   노무비 × 0.0101</v>
      </c>
      <c r="G13" s="17"/>
      <c r="H13" s="2"/>
      <c r="I13" s="2"/>
    </row>
    <row r="14" spans="1:9" ht="18.95" customHeight="1" x14ac:dyDescent="0.15">
      <c r="A14" s="92"/>
      <c r="B14" s="95"/>
      <c r="C14" s="13" t="s">
        <v>18</v>
      </c>
      <c r="D14" s="23"/>
      <c r="E14" s="79">
        <v>3.959E-2</v>
      </c>
      <c r="F14" s="25" t="str">
        <f>IF(E14&gt;0,"   직접노무비 × "&amp;E14," ")</f>
        <v xml:space="preserve">   직접노무비 × 0.03959</v>
      </c>
      <c r="G14" s="17" t="s">
        <v>61</v>
      </c>
      <c r="H14" s="2"/>
      <c r="I14" s="2"/>
    </row>
    <row r="15" spans="1:9" ht="18.95" customHeight="1" x14ac:dyDescent="0.15">
      <c r="A15" s="92"/>
      <c r="B15" s="95"/>
      <c r="C15" s="13" t="s">
        <v>19</v>
      </c>
      <c r="D15" s="23"/>
      <c r="E15" s="76">
        <v>4.7500000000000001E-2</v>
      </c>
      <c r="F15" s="25" t="str">
        <f>IF(E15&gt;0,"   직접노무비 × "&amp;E15," ")</f>
        <v xml:space="preserve">   직접노무비 × 0.0475</v>
      </c>
      <c r="G15" s="17" t="s">
        <v>61</v>
      </c>
      <c r="H15" s="2"/>
      <c r="I15" s="2"/>
    </row>
    <row r="16" spans="1:9" ht="18.95" customHeight="1" x14ac:dyDescent="0.15">
      <c r="A16" s="92"/>
      <c r="B16" s="95"/>
      <c r="C16" s="13" t="s">
        <v>20</v>
      </c>
      <c r="D16" s="23"/>
      <c r="E16" s="76">
        <v>0.13139999999999999</v>
      </c>
      <c r="F16" s="25" t="str">
        <f>IF(E16&gt;0,"   건강보험료 × "&amp;E16," ")</f>
        <v xml:space="preserve">   건강보험료 × 0.1314</v>
      </c>
      <c r="G16" s="17" t="s">
        <v>61</v>
      </c>
      <c r="H16" s="2"/>
      <c r="I16" s="2"/>
    </row>
    <row r="17" spans="1:9" ht="18.95" customHeight="1" x14ac:dyDescent="0.15">
      <c r="A17" s="92"/>
      <c r="B17" s="95"/>
      <c r="C17" s="13" t="s">
        <v>21</v>
      </c>
      <c r="D17" s="23"/>
      <c r="E17" s="76">
        <v>2.3E-2</v>
      </c>
      <c r="F17" s="25" t="str">
        <f>IF(E17&gt;0,"   직접노무비 × "&amp;E17," ")</f>
        <v xml:space="preserve">   직접노무비 × 0.023</v>
      </c>
      <c r="G17" s="17"/>
      <c r="H17" s="2"/>
      <c r="I17" s="2"/>
    </row>
    <row r="18" spans="1:9" ht="18.95" customHeight="1" x14ac:dyDescent="0.15">
      <c r="A18" s="92"/>
      <c r="B18" s="95"/>
      <c r="C18" s="13" t="s">
        <v>22</v>
      </c>
      <c r="D18" s="83">
        <v>4836175</v>
      </c>
      <c r="E18" s="76">
        <v>2.2800000000000001E-2</v>
      </c>
      <c r="F18" s="25" t="str">
        <f>IF(E18&gt;0,"   (재료비 + 직접노무비) × "&amp;E18&amp;" + 기초액","")</f>
        <v xml:space="preserve">   (재료비 + 직접노무비) × 0.0228 + 기초액</v>
      </c>
      <c r="G18" s="17" t="s">
        <v>62</v>
      </c>
      <c r="H18" s="2"/>
      <c r="I18" s="2"/>
    </row>
    <row r="19" spans="1:9" ht="18.95" customHeight="1" x14ac:dyDescent="0.15">
      <c r="A19" s="92"/>
      <c r="B19" s="95"/>
      <c r="C19" s="13" t="s">
        <v>23</v>
      </c>
      <c r="D19" s="23">
        <f>INT((D7+D8+D11)*E19)</f>
        <v>0</v>
      </c>
      <c r="E19" s="76">
        <v>3.0000000000000001E-3</v>
      </c>
      <c r="F19" s="25" t="str">
        <f>IF(E19&gt;0,"   (재료비 + 직접노무비 + 기계경비) × "&amp;E19," ")</f>
        <v xml:space="preserve">   (재료비 + 직접노무비 + 기계경비) × 0.003</v>
      </c>
      <c r="G19" s="17"/>
      <c r="H19" s="2"/>
      <c r="I19" s="2"/>
    </row>
    <row r="20" spans="1:9" ht="18.95" customHeight="1" x14ac:dyDescent="0.15">
      <c r="A20" s="92"/>
      <c r="B20" s="95"/>
      <c r="C20" s="13" t="s">
        <v>24</v>
      </c>
      <c r="D20" s="23">
        <f>INT((D7+D10)*E20)</f>
        <v>0</v>
      </c>
      <c r="E20" s="76">
        <v>4.5999999999999999E-2</v>
      </c>
      <c r="F20" s="25" t="str">
        <f>IF(E20&gt;0,"   (재료비 + 노무비) × "&amp;E20," ")</f>
        <v xml:space="preserve">   (재료비 + 노무비) × 0.046</v>
      </c>
      <c r="G20" s="17"/>
    </row>
    <row r="21" spans="1:9" ht="18.95" customHeight="1" x14ac:dyDescent="0.15">
      <c r="A21" s="93"/>
      <c r="B21" s="97"/>
      <c r="C21" s="26" t="s">
        <v>10</v>
      </c>
      <c r="D21" s="27">
        <f>INT(SUM(D11:D20))</f>
        <v>4836175</v>
      </c>
      <c r="E21" s="80"/>
      <c r="F21" s="29"/>
      <c r="G21" s="30"/>
    </row>
    <row r="22" spans="1:9" ht="18.95" customHeight="1" x14ac:dyDescent="0.15">
      <c r="A22" s="98" t="s">
        <v>25</v>
      </c>
      <c r="B22" s="99"/>
      <c r="C22" s="100"/>
      <c r="D22" s="9">
        <f>INT(D7+D10+D21)</f>
        <v>4836175</v>
      </c>
      <c r="E22" s="78"/>
      <c r="F22" s="11"/>
      <c r="G22" s="12"/>
    </row>
    <row r="23" spans="1:9" ht="18.95" customHeight="1" x14ac:dyDescent="0.15">
      <c r="A23" s="101" t="s">
        <v>26</v>
      </c>
      <c r="B23" s="102"/>
      <c r="C23" s="103"/>
      <c r="D23" s="23">
        <f>INT(D22*E23)</f>
        <v>123322</v>
      </c>
      <c r="E23" s="76">
        <v>2.5499999999999998E-2</v>
      </c>
      <c r="F23" s="25" t="str">
        <f>IF(E23&gt;0,"   합  계 × "&amp;E23," ")</f>
        <v xml:space="preserve">   합  계 × 0.0255</v>
      </c>
      <c r="G23" s="17"/>
    </row>
    <row r="24" spans="1:9" ht="18.95" customHeight="1" x14ac:dyDescent="0.15">
      <c r="A24" s="101" t="s">
        <v>27</v>
      </c>
      <c r="B24" s="102"/>
      <c r="C24" s="103"/>
      <c r="D24" s="23">
        <f>INT((D10+D21+D23)*E24)</f>
        <v>495949</v>
      </c>
      <c r="E24" s="76">
        <v>0.1</v>
      </c>
      <c r="F24" s="25" t="str">
        <f>IF(E24&gt;0,"   (노무비 + 경비 + 일반관리비) × "&amp;E24," ")</f>
        <v xml:space="preserve">   (노무비 + 경비 + 일반관리비) × 0.1</v>
      </c>
      <c r="G24" s="17"/>
    </row>
    <row r="25" spans="1:9" ht="18.95" customHeight="1" x14ac:dyDescent="0.15">
      <c r="A25" s="101" t="s">
        <v>28</v>
      </c>
      <c r="B25" s="102"/>
      <c r="C25" s="103"/>
      <c r="D25" s="23">
        <f>INT(D22+D23+D24)</f>
        <v>5455446</v>
      </c>
      <c r="E25" s="24"/>
      <c r="F25" s="16"/>
      <c r="G25" s="17"/>
    </row>
    <row r="26" spans="1:9" ht="18.95" customHeight="1" x14ac:dyDescent="0.15">
      <c r="A26" s="104" t="s">
        <v>29</v>
      </c>
      <c r="B26" s="105"/>
      <c r="C26" s="106"/>
      <c r="D26" s="27">
        <f>ROUND(D25*E26,0)</f>
        <v>545545</v>
      </c>
      <c r="E26" s="28">
        <v>0.1</v>
      </c>
      <c r="F26" s="31" t="str">
        <f>"   총   원   가 × "&amp;E26</f>
        <v xml:space="preserve">   총   원   가 × 0.1</v>
      </c>
      <c r="G26" s="30"/>
    </row>
    <row r="27" spans="1:9" ht="18.95" customHeight="1" thickBot="1" x14ac:dyDescent="0.2">
      <c r="A27" s="84" t="s">
        <v>30</v>
      </c>
      <c r="B27" s="85"/>
      <c r="C27" s="86"/>
      <c r="D27" s="32">
        <f>INT(D25+D26)</f>
        <v>6000991</v>
      </c>
      <c r="E27" s="33"/>
      <c r="F27" s="34"/>
      <c r="G27" s="35"/>
    </row>
    <row r="29" spans="1:9" ht="21.95" customHeight="1" x14ac:dyDescent="0.15">
      <c r="D29" s="2"/>
    </row>
    <row r="30" spans="1:9" ht="21.95" customHeight="1" x14ac:dyDescent="0.15">
      <c r="D30" s="2"/>
    </row>
  </sheetData>
  <mergeCells count="12">
    <mergeCell ref="A27:C27"/>
    <mergeCell ref="A1:G1"/>
    <mergeCell ref="A3:C3"/>
    <mergeCell ref="A4:A21"/>
    <mergeCell ref="B4:B7"/>
    <mergeCell ref="B8:B10"/>
    <mergeCell ref="B11:B21"/>
    <mergeCell ref="A22:C22"/>
    <mergeCell ref="A23:C23"/>
    <mergeCell ref="A24:C24"/>
    <mergeCell ref="A25:C25"/>
    <mergeCell ref="A26:C26"/>
  </mergeCells>
  <phoneticPr fontId="2" type="noConversion"/>
  <printOptions horizontalCentered="1"/>
  <pageMargins left="0.59055118110236227" right="0.59055118110236227" top="0.59055118110236227" bottom="0.59055118110236227" header="0.31496062992125984" footer="0.31496062992125984"/>
  <pageSetup paperSize="9" scale="9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158"/>
  <sheetViews>
    <sheetView view="pageBreakPreview" zoomScale="85" zoomScaleNormal="100" zoomScaleSheetLayoutView="85" workbookViewId="0">
      <pane ySplit="4" topLeftCell="A5" activePane="bottomLeft" state="frozen"/>
      <selection pane="bottomLeft" activeCell="A3" sqref="A3:A4"/>
    </sheetView>
  </sheetViews>
  <sheetFormatPr defaultRowHeight="27.95" customHeight="1" x14ac:dyDescent="0.15"/>
  <cols>
    <col min="1" max="1" width="35.77734375" style="40" customWidth="1"/>
    <col min="2" max="2" width="17.77734375" style="48" customWidth="1"/>
    <col min="3" max="3" width="6.77734375" style="48" customWidth="1"/>
    <col min="4" max="4" width="10.33203125" style="48" bestFit="1" customWidth="1"/>
    <col min="5" max="5" width="12.33203125" style="48" bestFit="1" customWidth="1"/>
    <col min="6" max="6" width="13.33203125" style="48" bestFit="1" customWidth="1"/>
    <col min="7" max="7" width="12.33203125" style="48" customWidth="1"/>
    <col min="8" max="8" width="13.33203125" style="48" bestFit="1" customWidth="1"/>
    <col min="9" max="9" width="12.33203125" style="48" customWidth="1"/>
    <col min="10" max="10" width="13.33203125" style="48" bestFit="1" customWidth="1"/>
    <col min="11" max="11" width="12.33203125" style="48" bestFit="1" customWidth="1"/>
    <col min="12" max="12" width="14.44140625" style="48" customWidth="1"/>
    <col min="13" max="13" width="12.77734375" style="48" customWidth="1"/>
    <col min="14" max="201" width="8.88671875" style="36"/>
    <col min="202" max="202" width="28" style="36" bestFit="1" customWidth="1"/>
    <col min="203" max="203" width="28.109375" style="36" bestFit="1" customWidth="1"/>
    <col min="204" max="204" width="7.109375" style="36" bestFit="1" customWidth="1"/>
    <col min="205" max="205" width="10.33203125" style="36" bestFit="1" customWidth="1"/>
    <col min="206" max="206" width="12.33203125" style="36" bestFit="1" customWidth="1"/>
    <col min="207" max="207" width="13.33203125" style="36" bestFit="1" customWidth="1"/>
    <col min="208" max="208" width="12.33203125" style="36" customWidth="1"/>
    <col min="209" max="209" width="13.33203125" style="36" bestFit="1" customWidth="1"/>
    <col min="210" max="210" width="12.33203125" style="36" customWidth="1"/>
    <col min="211" max="211" width="13.33203125" style="36" bestFit="1" customWidth="1"/>
    <col min="212" max="212" width="12.33203125" style="36" bestFit="1" customWidth="1"/>
    <col min="213" max="213" width="14.44140625" style="36" customWidth="1"/>
    <col min="214" max="214" width="11.33203125" style="36" bestFit="1" customWidth="1"/>
    <col min="215" max="249" width="0" style="36" hidden="1" customWidth="1"/>
    <col min="250" max="250" width="8.88671875" style="36"/>
    <col min="251" max="251" width="11.33203125" style="36" bestFit="1" customWidth="1"/>
    <col min="252" max="252" width="14.33203125" style="36" bestFit="1" customWidth="1"/>
    <col min="253" max="457" width="8.88671875" style="36"/>
    <col min="458" max="458" width="28" style="36" bestFit="1" customWidth="1"/>
    <col min="459" max="459" width="28.109375" style="36" bestFit="1" customWidth="1"/>
    <col min="460" max="460" width="7.109375" style="36" bestFit="1" customWidth="1"/>
    <col min="461" max="461" width="10.33203125" style="36" bestFit="1" customWidth="1"/>
    <col min="462" max="462" width="12.33203125" style="36" bestFit="1" customWidth="1"/>
    <col min="463" max="463" width="13.33203125" style="36" bestFit="1" customWidth="1"/>
    <col min="464" max="464" width="12.33203125" style="36" customWidth="1"/>
    <col min="465" max="465" width="13.33203125" style="36" bestFit="1" customWidth="1"/>
    <col min="466" max="466" width="12.33203125" style="36" customWidth="1"/>
    <col min="467" max="467" width="13.33203125" style="36" bestFit="1" customWidth="1"/>
    <col min="468" max="468" width="12.33203125" style="36" bestFit="1" customWidth="1"/>
    <col min="469" max="469" width="14.44140625" style="36" customWidth="1"/>
    <col min="470" max="470" width="11.33203125" style="36" bestFit="1" customWidth="1"/>
    <col min="471" max="505" width="0" style="36" hidden="1" customWidth="1"/>
    <col min="506" max="506" width="8.88671875" style="36"/>
    <col min="507" max="507" width="11.33203125" style="36" bestFit="1" customWidth="1"/>
    <col min="508" max="508" width="14.33203125" style="36" bestFit="1" customWidth="1"/>
    <col min="509" max="713" width="8.88671875" style="36"/>
    <col min="714" max="714" width="28" style="36" bestFit="1" customWidth="1"/>
    <col min="715" max="715" width="28.109375" style="36" bestFit="1" customWidth="1"/>
    <col min="716" max="716" width="7.109375" style="36" bestFit="1" customWidth="1"/>
    <col min="717" max="717" width="10.33203125" style="36" bestFit="1" customWidth="1"/>
    <col min="718" max="718" width="12.33203125" style="36" bestFit="1" customWidth="1"/>
    <col min="719" max="719" width="13.33203125" style="36" bestFit="1" customWidth="1"/>
    <col min="720" max="720" width="12.33203125" style="36" customWidth="1"/>
    <col min="721" max="721" width="13.33203125" style="36" bestFit="1" customWidth="1"/>
    <col min="722" max="722" width="12.33203125" style="36" customWidth="1"/>
    <col min="723" max="723" width="13.33203125" style="36" bestFit="1" customWidth="1"/>
    <col min="724" max="724" width="12.33203125" style="36" bestFit="1" customWidth="1"/>
    <col min="725" max="725" width="14.44140625" style="36" customWidth="1"/>
    <col min="726" max="726" width="11.33203125" style="36" bestFit="1" customWidth="1"/>
    <col min="727" max="761" width="0" style="36" hidden="1" customWidth="1"/>
    <col min="762" max="762" width="8.88671875" style="36"/>
    <col min="763" max="763" width="11.33203125" style="36" bestFit="1" customWidth="1"/>
    <col min="764" max="764" width="14.33203125" style="36" bestFit="1" customWidth="1"/>
    <col min="765" max="969" width="8.88671875" style="36"/>
    <col min="970" max="970" width="28" style="36" bestFit="1" customWidth="1"/>
    <col min="971" max="971" width="28.109375" style="36" bestFit="1" customWidth="1"/>
    <col min="972" max="972" width="7.109375" style="36" bestFit="1" customWidth="1"/>
    <col min="973" max="973" width="10.33203125" style="36" bestFit="1" customWidth="1"/>
    <col min="974" max="974" width="12.33203125" style="36" bestFit="1" customWidth="1"/>
    <col min="975" max="975" width="13.33203125" style="36" bestFit="1" customWidth="1"/>
    <col min="976" max="976" width="12.33203125" style="36" customWidth="1"/>
    <col min="977" max="977" width="13.33203125" style="36" bestFit="1" customWidth="1"/>
    <col min="978" max="978" width="12.33203125" style="36" customWidth="1"/>
    <col min="979" max="979" width="13.33203125" style="36" bestFit="1" customWidth="1"/>
    <col min="980" max="980" width="12.33203125" style="36" bestFit="1" customWidth="1"/>
    <col min="981" max="981" width="14.44140625" style="36" customWidth="1"/>
    <col min="982" max="982" width="11.33203125" style="36" bestFit="1" customWidth="1"/>
    <col min="983" max="1017" width="0" style="36" hidden="1" customWidth="1"/>
    <col min="1018" max="1018" width="8.88671875" style="36"/>
    <col min="1019" max="1019" width="11.33203125" style="36" bestFit="1" customWidth="1"/>
    <col min="1020" max="1020" width="14.33203125" style="36" bestFit="1" customWidth="1"/>
    <col min="1021" max="1225" width="8.88671875" style="36"/>
    <col min="1226" max="1226" width="28" style="36" bestFit="1" customWidth="1"/>
    <col min="1227" max="1227" width="28.109375" style="36" bestFit="1" customWidth="1"/>
    <col min="1228" max="1228" width="7.109375" style="36" bestFit="1" customWidth="1"/>
    <col min="1229" max="1229" width="10.33203125" style="36" bestFit="1" customWidth="1"/>
    <col min="1230" max="1230" width="12.33203125" style="36" bestFit="1" customWidth="1"/>
    <col min="1231" max="1231" width="13.33203125" style="36" bestFit="1" customWidth="1"/>
    <col min="1232" max="1232" width="12.33203125" style="36" customWidth="1"/>
    <col min="1233" max="1233" width="13.33203125" style="36" bestFit="1" customWidth="1"/>
    <col min="1234" max="1234" width="12.33203125" style="36" customWidth="1"/>
    <col min="1235" max="1235" width="13.33203125" style="36" bestFit="1" customWidth="1"/>
    <col min="1236" max="1236" width="12.33203125" style="36" bestFit="1" customWidth="1"/>
    <col min="1237" max="1237" width="14.44140625" style="36" customWidth="1"/>
    <col min="1238" max="1238" width="11.33203125" style="36" bestFit="1" customWidth="1"/>
    <col min="1239" max="1273" width="0" style="36" hidden="1" customWidth="1"/>
    <col min="1274" max="1274" width="8.88671875" style="36"/>
    <col min="1275" max="1275" width="11.33203125" style="36" bestFit="1" customWidth="1"/>
    <col min="1276" max="1276" width="14.33203125" style="36" bestFit="1" customWidth="1"/>
    <col min="1277" max="1481" width="8.88671875" style="36"/>
    <col min="1482" max="1482" width="28" style="36" bestFit="1" customWidth="1"/>
    <col min="1483" max="1483" width="28.109375" style="36" bestFit="1" customWidth="1"/>
    <col min="1484" max="1484" width="7.109375" style="36" bestFit="1" customWidth="1"/>
    <col min="1485" max="1485" width="10.33203125" style="36" bestFit="1" customWidth="1"/>
    <col min="1486" max="1486" width="12.33203125" style="36" bestFit="1" customWidth="1"/>
    <col min="1487" max="1487" width="13.33203125" style="36" bestFit="1" customWidth="1"/>
    <col min="1488" max="1488" width="12.33203125" style="36" customWidth="1"/>
    <col min="1489" max="1489" width="13.33203125" style="36" bestFit="1" customWidth="1"/>
    <col min="1490" max="1490" width="12.33203125" style="36" customWidth="1"/>
    <col min="1491" max="1491" width="13.33203125" style="36" bestFit="1" customWidth="1"/>
    <col min="1492" max="1492" width="12.33203125" style="36" bestFit="1" customWidth="1"/>
    <col min="1493" max="1493" width="14.44140625" style="36" customWidth="1"/>
    <col min="1494" max="1494" width="11.33203125" style="36" bestFit="1" customWidth="1"/>
    <col min="1495" max="1529" width="0" style="36" hidden="1" customWidth="1"/>
    <col min="1530" max="1530" width="8.88671875" style="36"/>
    <col min="1531" max="1531" width="11.33203125" style="36" bestFit="1" customWidth="1"/>
    <col min="1532" max="1532" width="14.33203125" style="36" bestFit="1" customWidth="1"/>
    <col min="1533" max="1737" width="8.88671875" style="36"/>
    <col min="1738" max="1738" width="28" style="36" bestFit="1" customWidth="1"/>
    <col min="1739" max="1739" width="28.109375" style="36" bestFit="1" customWidth="1"/>
    <col min="1740" max="1740" width="7.109375" style="36" bestFit="1" customWidth="1"/>
    <col min="1741" max="1741" width="10.33203125" style="36" bestFit="1" customWidth="1"/>
    <col min="1742" max="1742" width="12.33203125" style="36" bestFit="1" customWidth="1"/>
    <col min="1743" max="1743" width="13.33203125" style="36" bestFit="1" customWidth="1"/>
    <col min="1744" max="1744" width="12.33203125" style="36" customWidth="1"/>
    <col min="1745" max="1745" width="13.33203125" style="36" bestFit="1" customWidth="1"/>
    <col min="1746" max="1746" width="12.33203125" style="36" customWidth="1"/>
    <col min="1747" max="1747" width="13.33203125" style="36" bestFit="1" customWidth="1"/>
    <col min="1748" max="1748" width="12.33203125" style="36" bestFit="1" customWidth="1"/>
    <col min="1749" max="1749" width="14.44140625" style="36" customWidth="1"/>
    <col min="1750" max="1750" width="11.33203125" style="36" bestFit="1" customWidth="1"/>
    <col min="1751" max="1785" width="0" style="36" hidden="1" customWidth="1"/>
    <col min="1786" max="1786" width="8.88671875" style="36"/>
    <col min="1787" max="1787" width="11.33203125" style="36" bestFit="1" customWidth="1"/>
    <col min="1788" max="1788" width="14.33203125" style="36" bestFit="1" customWidth="1"/>
    <col min="1789" max="1993" width="8.88671875" style="36"/>
    <col min="1994" max="1994" width="28" style="36" bestFit="1" customWidth="1"/>
    <col min="1995" max="1995" width="28.109375" style="36" bestFit="1" customWidth="1"/>
    <col min="1996" max="1996" width="7.109375" style="36" bestFit="1" customWidth="1"/>
    <col min="1997" max="1997" width="10.33203125" style="36" bestFit="1" customWidth="1"/>
    <col min="1998" max="1998" width="12.33203125" style="36" bestFit="1" customWidth="1"/>
    <col min="1999" max="1999" width="13.33203125" style="36" bestFit="1" customWidth="1"/>
    <col min="2000" max="2000" width="12.33203125" style="36" customWidth="1"/>
    <col min="2001" max="2001" width="13.33203125" style="36" bestFit="1" customWidth="1"/>
    <col min="2002" max="2002" width="12.33203125" style="36" customWidth="1"/>
    <col min="2003" max="2003" width="13.33203125" style="36" bestFit="1" customWidth="1"/>
    <col min="2004" max="2004" width="12.33203125" style="36" bestFit="1" customWidth="1"/>
    <col min="2005" max="2005" width="14.44140625" style="36" customWidth="1"/>
    <col min="2006" max="2006" width="11.33203125" style="36" bestFit="1" customWidth="1"/>
    <col min="2007" max="2041" width="0" style="36" hidden="1" customWidth="1"/>
    <col min="2042" max="2042" width="8.88671875" style="36"/>
    <col min="2043" max="2043" width="11.33203125" style="36" bestFit="1" customWidth="1"/>
    <col min="2044" max="2044" width="14.33203125" style="36" bestFit="1" customWidth="1"/>
    <col min="2045" max="2249" width="8.88671875" style="36"/>
    <col min="2250" max="2250" width="28" style="36" bestFit="1" customWidth="1"/>
    <col min="2251" max="2251" width="28.109375" style="36" bestFit="1" customWidth="1"/>
    <col min="2252" max="2252" width="7.109375" style="36" bestFit="1" customWidth="1"/>
    <col min="2253" max="2253" width="10.33203125" style="36" bestFit="1" customWidth="1"/>
    <col min="2254" max="2254" width="12.33203125" style="36" bestFit="1" customWidth="1"/>
    <col min="2255" max="2255" width="13.33203125" style="36" bestFit="1" customWidth="1"/>
    <col min="2256" max="2256" width="12.33203125" style="36" customWidth="1"/>
    <col min="2257" max="2257" width="13.33203125" style="36" bestFit="1" customWidth="1"/>
    <col min="2258" max="2258" width="12.33203125" style="36" customWidth="1"/>
    <col min="2259" max="2259" width="13.33203125" style="36" bestFit="1" customWidth="1"/>
    <col min="2260" max="2260" width="12.33203125" style="36" bestFit="1" customWidth="1"/>
    <col min="2261" max="2261" width="14.44140625" style="36" customWidth="1"/>
    <col min="2262" max="2262" width="11.33203125" style="36" bestFit="1" customWidth="1"/>
    <col min="2263" max="2297" width="0" style="36" hidden="1" customWidth="1"/>
    <col min="2298" max="2298" width="8.88671875" style="36"/>
    <col min="2299" max="2299" width="11.33203125" style="36" bestFit="1" customWidth="1"/>
    <col min="2300" max="2300" width="14.33203125" style="36" bestFit="1" customWidth="1"/>
    <col min="2301" max="2505" width="8.88671875" style="36"/>
    <col min="2506" max="2506" width="28" style="36" bestFit="1" customWidth="1"/>
    <col min="2507" max="2507" width="28.109375" style="36" bestFit="1" customWidth="1"/>
    <col min="2508" max="2508" width="7.109375" style="36" bestFit="1" customWidth="1"/>
    <col min="2509" max="2509" width="10.33203125" style="36" bestFit="1" customWidth="1"/>
    <col min="2510" max="2510" width="12.33203125" style="36" bestFit="1" customWidth="1"/>
    <col min="2511" max="2511" width="13.33203125" style="36" bestFit="1" customWidth="1"/>
    <col min="2512" max="2512" width="12.33203125" style="36" customWidth="1"/>
    <col min="2513" max="2513" width="13.33203125" style="36" bestFit="1" customWidth="1"/>
    <col min="2514" max="2514" width="12.33203125" style="36" customWidth="1"/>
    <col min="2515" max="2515" width="13.33203125" style="36" bestFit="1" customWidth="1"/>
    <col min="2516" max="2516" width="12.33203125" style="36" bestFit="1" customWidth="1"/>
    <col min="2517" max="2517" width="14.44140625" style="36" customWidth="1"/>
    <col min="2518" max="2518" width="11.33203125" style="36" bestFit="1" customWidth="1"/>
    <col min="2519" max="2553" width="0" style="36" hidden="1" customWidth="1"/>
    <col min="2554" max="2554" width="8.88671875" style="36"/>
    <col min="2555" max="2555" width="11.33203125" style="36" bestFit="1" customWidth="1"/>
    <col min="2556" max="2556" width="14.33203125" style="36" bestFit="1" customWidth="1"/>
    <col min="2557" max="2761" width="8.88671875" style="36"/>
    <col min="2762" max="2762" width="28" style="36" bestFit="1" customWidth="1"/>
    <col min="2763" max="2763" width="28.109375" style="36" bestFit="1" customWidth="1"/>
    <col min="2764" max="2764" width="7.109375" style="36" bestFit="1" customWidth="1"/>
    <col min="2765" max="2765" width="10.33203125" style="36" bestFit="1" customWidth="1"/>
    <col min="2766" max="2766" width="12.33203125" style="36" bestFit="1" customWidth="1"/>
    <col min="2767" max="2767" width="13.33203125" style="36" bestFit="1" customWidth="1"/>
    <col min="2768" max="2768" width="12.33203125" style="36" customWidth="1"/>
    <col min="2769" max="2769" width="13.33203125" style="36" bestFit="1" customWidth="1"/>
    <col min="2770" max="2770" width="12.33203125" style="36" customWidth="1"/>
    <col min="2771" max="2771" width="13.33203125" style="36" bestFit="1" customWidth="1"/>
    <col min="2772" max="2772" width="12.33203125" style="36" bestFit="1" customWidth="1"/>
    <col min="2773" max="2773" width="14.44140625" style="36" customWidth="1"/>
    <col min="2774" max="2774" width="11.33203125" style="36" bestFit="1" customWidth="1"/>
    <col min="2775" max="2809" width="0" style="36" hidden="1" customWidth="1"/>
    <col min="2810" max="2810" width="8.88671875" style="36"/>
    <col min="2811" max="2811" width="11.33203125" style="36" bestFit="1" customWidth="1"/>
    <col min="2812" max="2812" width="14.33203125" style="36" bestFit="1" customWidth="1"/>
    <col min="2813" max="3017" width="8.88671875" style="36"/>
    <col min="3018" max="3018" width="28" style="36" bestFit="1" customWidth="1"/>
    <col min="3019" max="3019" width="28.109375" style="36" bestFit="1" customWidth="1"/>
    <col min="3020" max="3020" width="7.109375" style="36" bestFit="1" customWidth="1"/>
    <col min="3021" max="3021" width="10.33203125" style="36" bestFit="1" customWidth="1"/>
    <col min="3022" max="3022" width="12.33203125" style="36" bestFit="1" customWidth="1"/>
    <col min="3023" max="3023" width="13.33203125" style="36" bestFit="1" customWidth="1"/>
    <col min="3024" max="3024" width="12.33203125" style="36" customWidth="1"/>
    <col min="3025" max="3025" width="13.33203125" style="36" bestFit="1" customWidth="1"/>
    <col min="3026" max="3026" width="12.33203125" style="36" customWidth="1"/>
    <col min="3027" max="3027" width="13.33203125" style="36" bestFit="1" customWidth="1"/>
    <col min="3028" max="3028" width="12.33203125" style="36" bestFit="1" customWidth="1"/>
    <col min="3029" max="3029" width="14.44140625" style="36" customWidth="1"/>
    <col min="3030" max="3030" width="11.33203125" style="36" bestFit="1" customWidth="1"/>
    <col min="3031" max="3065" width="0" style="36" hidden="1" customWidth="1"/>
    <col min="3066" max="3066" width="8.88671875" style="36"/>
    <col min="3067" max="3067" width="11.33203125" style="36" bestFit="1" customWidth="1"/>
    <col min="3068" max="3068" width="14.33203125" style="36" bestFit="1" customWidth="1"/>
    <col min="3069" max="3273" width="8.88671875" style="36"/>
    <col min="3274" max="3274" width="28" style="36" bestFit="1" customWidth="1"/>
    <col min="3275" max="3275" width="28.109375" style="36" bestFit="1" customWidth="1"/>
    <col min="3276" max="3276" width="7.109375" style="36" bestFit="1" customWidth="1"/>
    <col min="3277" max="3277" width="10.33203125" style="36" bestFit="1" customWidth="1"/>
    <col min="3278" max="3278" width="12.33203125" style="36" bestFit="1" customWidth="1"/>
    <col min="3279" max="3279" width="13.33203125" style="36" bestFit="1" customWidth="1"/>
    <col min="3280" max="3280" width="12.33203125" style="36" customWidth="1"/>
    <col min="3281" max="3281" width="13.33203125" style="36" bestFit="1" customWidth="1"/>
    <col min="3282" max="3282" width="12.33203125" style="36" customWidth="1"/>
    <col min="3283" max="3283" width="13.33203125" style="36" bestFit="1" customWidth="1"/>
    <col min="3284" max="3284" width="12.33203125" style="36" bestFit="1" customWidth="1"/>
    <col min="3285" max="3285" width="14.44140625" style="36" customWidth="1"/>
    <col min="3286" max="3286" width="11.33203125" style="36" bestFit="1" customWidth="1"/>
    <col min="3287" max="3321" width="0" style="36" hidden="1" customWidth="1"/>
    <col min="3322" max="3322" width="8.88671875" style="36"/>
    <col min="3323" max="3323" width="11.33203125" style="36" bestFit="1" customWidth="1"/>
    <col min="3324" max="3324" width="14.33203125" style="36" bestFit="1" customWidth="1"/>
    <col min="3325" max="3529" width="8.88671875" style="36"/>
    <col min="3530" max="3530" width="28" style="36" bestFit="1" customWidth="1"/>
    <col min="3531" max="3531" width="28.109375" style="36" bestFit="1" customWidth="1"/>
    <col min="3532" max="3532" width="7.109375" style="36" bestFit="1" customWidth="1"/>
    <col min="3533" max="3533" width="10.33203125" style="36" bestFit="1" customWidth="1"/>
    <col min="3534" max="3534" width="12.33203125" style="36" bestFit="1" customWidth="1"/>
    <col min="3535" max="3535" width="13.33203125" style="36" bestFit="1" customWidth="1"/>
    <col min="3536" max="3536" width="12.33203125" style="36" customWidth="1"/>
    <col min="3537" max="3537" width="13.33203125" style="36" bestFit="1" customWidth="1"/>
    <col min="3538" max="3538" width="12.33203125" style="36" customWidth="1"/>
    <col min="3539" max="3539" width="13.33203125" style="36" bestFit="1" customWidth="1"/>
    <col min="3540" max="3540" width="12.33203125" style="36" bestFit="1" customWidth="1"/>
    <col min="3541" max="3541" width="14.44140625" style="36" customWidth="1"/>
    <col min="3542" max="3542" width="11.33203125" style="36" bestFit="1" customWidth="1"/>
    <col min="3543" max="3577" width="0" style="36" hidden="1" customWidth="1"/>
    <col min="3578" max="3578" width="8.88671875" style="36"/>
    <col min="3579" max="3579" width="11.33203125" style="36" bestFit="1" customWidth="1"/>
    <col min="3580" max="3580" width="14.33203125" style="36" bestFit="1" customWidth="1"/>
    <col min="3581" max="3785" width="8.88671875" style="36"/>
    <col min="3786" max="3786" width="28" style="36" bestFit="1" customWidth="1"/>
    <col min="3787" max="3787" width="28.109375" style="36" bestFit="1" customWidth="1"/>
    <col min="3788" max="3788" width="7.109375" style="36" bestFit="1" customWidth="1"/>
    <col min="3789" max="3789" width="10.33203125" style="36" bestFit="1" customWidth="1"/>
    <col min="3790" max="3790" width="12.33203125" style="36" bestFit="1" customWidth="1"/>
    <col min="3791" max="3791" width="13.33203125" style="36" bestFit="1" customWidth="1"/>
    <col min="3792" max="3792" width="12.33203125" style="36" customWidth="1"/>
    <col min="3793" max="3793" width="13.33203125" style="36" bestFit="1" customWidth="1"/>
    <col min="3794" max="3794" width="12.33203125" style="36" customWidth="1"/>
    <col min="3795" max="3795" width="13.33203125" style="36" bestFit="1" customWidth="1"/>
    <col min="3796" max="3796" width="12.33203125" style="36" bestFit="1" customWidth="1"/>
    <col min="3797" max="3797" width="14.44140625" style="36" customWidth="1"/>
    <col min="3798" max="3798" width="11.33203125" style="36" bestFit="1" customWidth="1"/>
    <col min="3799" max="3833" width="0" style="36" hidden="1" customWidth="1"/>
    <col min="3834" max="3834" width="8.88671875" style="36"/>
    <col min="3835" max="3835" width="11.33203125" style="36" bestFit="1" customWidth="1"/>
    <col min="3836" max="3836" width="14.33203125" style="36" bestFit="1" customWidth="1"/>
    <col min="3837" max="4041" width="8.88671875" style="36"/>
    <col min="4042" max="4042" width="28" style="36" bestFit="1" customWidth="1"/>
    <col min="4043" max="4043" width="28.109375" style="36" bestFit="1" customWidth="1"/>
    <col min="4044" max="4044" width="7.109375" style="36" bestFit="1" customWidth="1"/>
    <col min="4045" max="4045" width="10.33203125" style="36" bestFit="1" customWidth="1"/>
    <col min="4046" max="4046" width="12.33203125" style="36" bestFit="1" customWidth="1"/>
    <col min="4047" max="4047" width="13.33203125" style="36" bestFit="1" customWidth="1"/>
    <col min="4048" max="4048" width="12.33203125" style="36" customWidth="1"/>
    <col min="4049" max="4049" width="13.33203125" style="36" bestFit="1" customWidth="1"/>
    <col min="4050" max="4050" width="12.33203125" style="36" customWidth="1"/>
    <col min="4051" max="4051" width="13.33203125" style="36" bestFit="1" customWidth="1"/>
    <col min="4052" max="4052" width="12.33203125" style="36" bestFit="1" customWidth="1"/>
    <col min="4053" max="4053" width="14.44140625" style="36" customWidth="1"/>
    <col min="4054" max="4054" width="11.33203125" style="36" bestFit="1" customWidth="1"/>
    <col min="4055" max="4089" width="0" style="36" hidden="1" customWidth="1"/>
    <col min="4090" max="4090" width="8.88671875" style="36"/>
    <col min="4091" max="4091" width="11.33203125" style="36" bestFit="1" customWidth="1"/>
    <col min="4092" max="4092" width="14.33203125" style="36" bestFit="1" customWidth="1"/>
    <col min="4093" max="4297" width="8.88671875" style="36"/>
    <col min="4298" max="4298" width="28" style="36" bestFit="1" customWidth="1"/>
    <col min="4299" max="4299" width="28.109375" style="36" bestFit="1" customWidth="1"/>
    <col min="4300" max="4300" width="7.109375" style="36" bestFit="1" customWidth="1"/>
    <col min="4301" max="4301" width="10.33203125" style="36" bestFit="1" customWidth="1"/>
    <col min="4302" max="4302" width="12.33203125" style="36" bestFit="1" customWidth="1"/>
    <col min="4303" max="4303" width="13.33203125" style="36" bestFit="1" customWidth="1"/>
    <col min="4304" max="4304" width="12.33203125" style="36" customWidth="1"/>
    <col min="4305" max="4305" width="13.33203125" style="36" bestFit="1" customWidth="1"/>
    <col min="4306" max="4306" width="12.33203125" style="36" customWidth="1"/>
    <col min="4307" max="4307" width="13.33203125" style="36" bestFit="1" customWidth="1"/>
    <col min="4308" max="4308" width="12.33203125" style="36" bestFit="1" customWidth="1"/>
    <col min="4309" max="4309" width="14.44140625" style="36" customWidth="1"/>
    <col min="4310" max="4310" width="11.33203125" style="36" bestFit="1" customWidth="1"/>
    <col min="4311" max="4345" width="0" style="36" hidden="1" customWidth="1"/>
    <col min="4346" max="4346" width="8.88671875" style="36"/>
    <col min="4347" max="4347" width="11.33203125" style="36" bestFit="1" customWidth="1"/>
    <col min="4348" max="4348" width="14.33203125" style="36" bestFit="1" customWidth="1"/>
    <col min="4349" max="4553" width="8.88671875" style="36"/>
    <col min="4554" max="4554" width="28" style="36" bestFit="1" customWidth="1"/>
    <col min="4555" max="4555" width="28.109375" style="36" bestFit="1" customWidth="1"/>
    <col min="4556" max="4556" width="7.109375" style="36" bestFit="1" customWidth="1"/>
    <col min="4557" max="4557" width="10.33203125" style="36" bestFit="1" customWidth="1"/>
    <col min="4558" max="4558" width="12.33203125" style="36" bestFit="1" customWidth="1"/>
    <col min="4559" max="4559" width="13.33203125" style="36" bestFit="1" customWidth="1"/>
    <col min="4560" max="4560" width="12.33203125" style="36" customWidth="1"/>
    <col min="4561" max="4561" width="13.33203125" style="36" bestFit="1" customWidth="1"/>
    <col min="4562" max="4562" width="12.33203125" style="36" customWidth="1"/>
    <col min="4563" max="4563" width="13.33203125" style="36" bestFit="1" customWidth="1"/>
    <col min="4564" max="4564" width="12.33203125" style="36" bestFit="1" customWidth="1"/>
    <col min="4565" max="4565" width="14.44140625" style="36" customWidth="1"/>
    <col min="4566" max="4566" width="11.33203125" style="36" bestFit="1" customWidth="1"/>
    <col min="4567" max="4601" width="0" style="36" hidden="1" customWidth="1"/>
    <col min="4602" max="4602" width="8.88671875" style="36"/>
    <col min="4603" max="4603" width="11.33203125" style="36" bestFit="1" customWidth="1"/>
    <col min="4604" max="4604" width="14.33203125" style="36" bestFit="1" customWidth="1"/>
    <col min="4605" max="4809" width="8.88671875" style="36"/>
    <col min="4810" max="4810" width="28" style="36" bestFit="1" customWidth="1"/>
    <col min="4811" max="4811" width="28.109375" style="36" bestFit="1" customWidth="1"/>
    <col min="4812" max="4812" width="7.109375" style="36" bestFit="1" customWidth="1"/>
    <col min="4813" max="4813" width="10.33203125" style="36" bestFit="1" customWidth="1"/>
    <col min="4814" max="4814" width="12.33203125" style="36" bestFit="1" customWidth="1"/>
    <col min="4815" max="4815" width="13.33203125" style="36" bestFit="1" customWidth="1"/>
    <col min="4816" max="4816" width="12.33203125" style="36" customWidth="1"/>
    <col min="4817" max="4817" width="13.33203125" style="36" bestFit="1" customWidth="1"/>
    <col min="4818" max="4818" width="12.33203125" style="36" customWidth="1"/>
    <col min="4819" max="4819" width="13.33203125" style="36" bestFit="1" customWidth="1"/>
    <col min="4820" max="4820" width="12.33203125" style="36" bestFit="1" customWidth="1"/>
    <col min="4821" max="4821" width="14.44140625" style="36" customWidth="1"/>
    <col min="4822" max="4822" width="11.33203125" style="36" bestFit="1" customWidth="1"/>
    <col min="4823" max="4857" width="0" style="36" hidden="1" customWidth="1"/>
    <col min="4858" max="4858" width="8.88671875" style="36"/>
    <col min="4859" max="4859" width="11.33203125" style="36" bestFit="1" customWidth="1"/>
    <col min="4860" max="4860" width="14.33203125" style="36" bestFit="1" customWidth="1"/>
    <col min="4861" max="5065" width="8.88671875" style="36"/>
    <col min="5066" max="5066" width="28" style="36" bestFit="1" customWidth="1"/>
    <col min="5067" max="5067" width="28.109375" style="36" bestFit="1" customWidth="1"/>
    <col min="5068" max="5068" width="7.109375" style="36" bestFit="1" customWidth="1"/>
    <col min="5069" max="5069" width="10.33203125" style="36" bestFit="1" customWidth="1"/>
    <col min="5070" max="5070" width="12.33203125" style="36" bestFit="1" customWidth="1"/>
    <col min="5071" max="5071" width="13.33203125" style="36" bestFit="1" customWidth="1"/>
    <col min="5072" max="5072" width="12.33203125" style="36" customWidth="1"/>
    <col min="5073" max="5073" width="13.33203125" style="36" bestFit="1" customWidth="1"/>
    <col min="5074" max="5074" width="12.33203125" style="36" customWidth="1"/>
    <col min="5075" max="5075" width="13.33203125" style="36" bestFit="1" customWidth="1"/>
    <col min="5076" max="5076" width="12.33203125" style="36" bestFit="1" customWidth="1"/>
    <col min="5077" max="5077" width="14.44140625" style="36" customWidth="1"/>
    <col min="5078" max="5078" width="11.33203125" style="36" bestFit="1" customWidth="1"/>
    <col min="5079" max="5113" width="0" style="36" hidden="1" customWidth="1"/>
    <col min="5114" max="5114" width="8.88671875" style="36"/>
    <col min="5115" max="5115" width="11.33203125" style="36" bestFit="1" customWidth="1"/>
    <col min="5116" max="5116" width="14.33203125" style="36" bestFit="1" customWidth="1"/>
    <col min="5117" max="5321" width="8.88671875" style="36"/>
    <col min="5322" max="5322" width="28" style="36" bestFit="1" customWidth="1"/>
    <col min="5323" max="5323" width="28.109375" style="36" bestFit="1" customWidth="1"/>
    <col min="5324" max="5324" width="7.109375" style="36" bestFit="1" customWidth="1"/>
    <col min="5325" max="5325" width="10.33203125" style="36" bestFit="1" customWidth="1"/>
    <col min="5326" max="5326" width="12.33203125" style="36" bestFit="1" customWidth="1"/>
    <col min="5327" max="5327" width="13.33203125" style="36" bestFit="1" customWidth="1"/>
    <col min="5328" max="5328" width="12.33203125" style="36" customWidth="1"/>
    <col min="5329" max="5329" width="13.33203125" style="36" bestFit="1" customWidth="1"/>
    <col min="5330" max="5330" width="12.33203125" style="36" customWidth="1"/>
    <col min="5331" max="5331" width="13.33203125" style="36" bestFit="1" customWidth="1"/>
    <col min="5332" max="5332" width="12.33203125" style="36" bestFit="1" customWidth="1"/>
    <col min="5333" max="5333" width="14.44140625" style="36" customWidth="1"/>
    <col min="5334" max="5334" width="11.33203125" style="36" bestFit="1" customWidth="1"/>
    <col min="5335" max="5369" width="0" style="36" hidden="1" customWidth="1"/>
    <col min="5370" max="5370" width="8.88671875" style="36"/>
    <col min="5371" max="5371" width="11.33203125" style="36" bestFit="1" customWidth="1"/>
    <col min="5372" max="5372" width="14.33203125" style="36" bestFit="1" customWidth="1"/>
    <col min="5373" max="5577" width="8.88671875" style="36"/>
    <col min="5578" max="5578" width="28" style="36" bestFit="1" customWidth="1"/>
    <col min="5579" max="5579" width="28.109375" style="36" bestFit="1" customWidth="1"/>
    <col min="5580" max="5580" width="7.109375" style="36" bestFit="1" customWidth="1"/>
    <col min="5581" max="5581" width="10.33203125" style="36" bestFit="1" customWidth="1"/>
    <col min="5582" max="5582" width="12.33203125" style="36" bestFit="1" customWidth="1"/>
    <col min="5583" max="5583" width="13.33203125" style="36" bestFit="1" customWidth="1"/>
    <col min="5584" max="5584" width="12.33203125" style="36" customWidth="1"/>
    <col min="5585" max="5585" width="13.33203125" style="36" bestFit="1" customWidth="1"/>
    <col min="5586" max="5586" width="12.33203125" style="36" customWidth="1"/>
    <col min="5587" max="5587" width="13.33203125" style="36" bestFit="1" customWidth="1"/>
    <col min="5588" max="5588" width="12.33203125" style="36" bestFit="1" customWidth="1"/>
    <col min="5589" max="5589" width="14.44140625" style="36" customWidth="1"/>
    <col min="5590" max="5590" width="11.33203125" style="36" bestFit="1" customWidth="1"/>
    <col min="5591" max="5625" width="0" style="36" hidden="1" customWidth="1"/>
    <col min="5626" max="5626" width="8.88671875" style="36"/>
    <col min="5627" max="5627" width="11.33203125" style="36" bestFit="1" customWidth="1"/>
    <col min="5628" max="5628" width="14.33203125" style="36" bestFit="1" customWidth="1"/>
    <col min="5629" max="5833" width="8.88671875" style="36"/>
    <col min="5834" max="5834" width="28" style="36" bestFit="1" customWidth="1"/>
    <col min="5835" max="5835" width="28.109375" style="36" bestFit="1" customWidth="1"/>
    <col min="5836" max="5836" width="7.109375" style="36" bestFit="1" customWidth="1"/>
    <col min="5837" max="5837" width="10.33203125" style="36" bestFit="1" customWidth="1"/>
    <col min="5838" max="5838" width="12.33203125" style="36" bestFit="1" customWidth="1"/>
    <col min="5839" max="5839" width="13.33203125" style="36" bestFit="1" customWidth="1"/>
    <col min="5840" max="5840" width="12.33203125" style="36" customWidth="1"/>
    <col min="5841" max="5841" width="13.33203125" style="36" bestFit="1" customWidth="1"/>
    <col min="5842" max="5842" width="12.33203125" style="36" customWidth="1"/>
    <col min="5843" max="5843" width="13.33203125" style="36" bestFit="1" customWidth="1"/>
    <col min="5844" max="5844" width="12.33203125" style="36" bestFit="1" customWidth="1"/>
    <col min="5845" max="5845" width="14.44140625" style="36" customWidth="1"/>
    <col min="5846" max="5846" width="11.33203125" style="36" bestFit="1" customWidth="1"/>
    <col min="5847" max="5881" width="0" style="36" hidden="1" customWidth="1"/>
    <col min="5882" max="5882" width="8.88671875" style="36"/>
    <col min="5883" max="5883" width="11.33203125" style="36" bestFit="1" customWidth="1"/>
    <col min="5884" max="5884" width="14.33203125" style="36" bestFit="1" customWidth="1"/>
    <col min="5885" max="6089" width="8.88671875" style="36"/>
    <col min="6090" max="6090" width="28" style="36" bestFit="1" customWidth="1"/>
    <col min="6091" max="6091" width="28.109375" style="36" bestFit="1" customWidth="1"/>
    <col min="6092" max="6092" width="7.109375" style="36" bestFit="1" customWidth="1"/>
    <col min="6093" max="6093" width="10.33203125" style="36" bestFit="1" customWidth="1"/>
    <col min="6094" max="6094" width="12.33203125" style="36" bestFit="1" customWidth="1"/>
    <col min="6095" max="6095" width="13.33203125" style="36" bestFit="1" customWidth="1"/>
    <col min="6096" max="6096" width="12.33203125" style="36" customWidth="1"/>
    <col min="6097" max="6097" width="13.33203125" style="36" bestFit="1" customWidth="1"/>
    <col min="6098" max="6098" width="12.33203125" style="36" customWidth="1"/>
    <col min="6099" max="6099" width="13.33203125" style="36" bestFit="1" customWidth="1"/>
    <col min="6100" max="6100" width="12.33203125" style="36" bestFit="1" customWidth="1"/>
    <col min="6101" max="6101" width="14.44140625" style="36" customWidth="1"/>
    <col min="6102" max="6102" width="11.33203125" style="36" bestFit="1" customWidth="1"/>
    <col min="6103" max="6137" width="0" style="36" hidden="1" customWidth="1"/>
    <col min="6138" max="6138" width="8.88671875" style="36"/>
    <col min="6139" max="6139" width="11.33203125" style="36" bestFit="1" customWidth="1"/>
    <col min="6140" max="6140" width="14.33203125" style="36" bestFit="1" customWidth="1"/>
    <col min="6141" max="6345" width="8.88671875" style="36"/>
    <col min="6346" max="6346" width="28" style="36" bestFit="1" customWidth="1"/>
    <col min="6347" max="6347" width="28.109375" style="36" bestFit="1" customWidth="1"/>
    <col min="6348" max="6348" width="7.109375" style="36" bestFit="1" customWidth="1"/>
    <col min="6349" max="6349" width="10.33203125" style="36" bestFit="1" customWidth="1"/>
    <col min="6350" max="6350" width="12.33203125" style="36" bestFit="1" customWidth="1"/>
    <col min="6351" max="6351" width="13.33203125" style="36" bestFit="1" customWidth="1"/>
    <col min="6352" max="6352" width="12.33203125" style="36" customWidth="1"/>
    <col min="6353" max="6353" width="13.33203125" style="36" bestFit="1" customWidth="1"/>
    <col min="6354" max="6354" width="12.33203125" style="36" customWidth="1"/>
    <col min="6355" max="6355" width="13.33203125" style="36" bestFit="1" customWidth="1"/>
    <col min="6356" max="6356" width="12.33203125" style="36" bestFit="1" customWidth="1"/>
    <col min="6357" max="6357" width="14.44140625" style="36" customWidth="1"/>
    <col min="6358" max="6358" width="11.33203125" style="36" bestFit="1" customWidth="1"/>
    <col min="6359" max="6393" width="0" style="36" hidden="1" customWidth="1"/>
    <col min="6394" max="6394" width="8.88671875" style="36"/>
    <col min="6395" max="6395" width="11.33203125" style="36" bestFit="1" customWidth="1"/>
    <col min="6396" max="6396" width="14.33203125" style="36" bestFit="1" customWidth="1"/>
    <col min="6397" max="16384" width="8.88671875" style="36"/>
  </cols>
  <sheetData>
    <row r="1" spans="1:13" ht="27.95" customHeight="1" x14ac:dyDescent="0.15">
      <c r="A1" s="107" t="s">
        <v>31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</row>
    <row r="2" spans="1:13" ht="24.95" customHeight="1" x14ac:dyDescent="0.15">
      <c r="A2" s="108" t="s">
        <v>180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</row>
    <row r="3" spans="1:13" ht="24.95" customHeight="1" x14ac:dyDescent="0.15">
      <c r="A3" s="109" t="s">
        <v>32</v>
      </c>
      <c r="B3" s="109" t="s">
        <v>33</v>
      </c>
      <c r="C3" s="109" t="s">
        <v>34</v>
      </c>
      <c r="D3" s="109" t="s">
        <v>35</v>
      </c>
      <c r="E3" s="109" t="s">
        <v>36</v>
      </c>
      <c r="F3" s="109"/>
      <c r="G3" s="109" t="s">
        <v>37</v>
      </c>
      <c r="H3" s="109"/>
      <c r="I3" s="109" t="s">
        <v>38</v>
      </c>
      <c r="J3" s="109"/>
      <c r="K3" s="109" t="s">
        <v>39</v>
      </c>
      <c r="L3" s="109"/>
      <c r="M3" s="109" t="s">
        <v>40</v>
      </c>
    </row>
    <row r="4" spans="1:13" ht="24.95" customHeight="1" x14ac:dyDescent="0.15">
      <c r="A4" s="109"/>
      <c r="B4" s="109"/>
      <c r="C4" s="109"/>
      <c r="D4" s="109"/>
      <c r="E4" s="74" t="s">
        <v>41</v>
      </c>
      <c r="F4" s="74" t="s">
        <v>42</v>
      </c>
      <c r="G4" s="74" t="s">
        <v>41</v>
      </c>
      <c r="H4" s="74" t="s">
        <v>42</v>
      </c>
      <c r="I4" s="74" t="s">
        <v>41</v>
      </c>
      <c r="J4" s="74" t="s">
        <v>42</v>
      </c>
      <c r="K4" s="74" t="s">
        <v>41</v>
      </c>
      <c r="L4" s="74" t="s">
        <v>42</v>
      </c>
      <c r="M4" s="109"/>
    </row>
    <row r="5" spans="1:13" ht="33.950000000000003" customHeight="1" x14ac:dyDescent="0.15">
      <c r="A5" s="82" t="s">
        <v>170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</row>
    <row r="6" spans="1:13" ht="33.950000000000003" customHeight="1" x14ac:dyDescent="0.15">
      <c r="A6" s="39" t="str">
        <f>A25</f>
        <v>1. GHP 설치공사</v>
      </c>
      <c r="B6" s="43"/>
      <c r="C6" s="45"/>
      <c r="D6" s="44"/>
      <c r="E6" s="37"/>
      <c r="F6" s="51">
        <f>F68</f>
        <v>0</v>
      </c>
      <c r="G6" s="54"/>
      <c r="H6" s="54">
        <f>H68</f>
        <v>0</v>
      </c>
      <c r="I6" s="51"/>
      <c r="J6" s="51">
        <f>J68</f>
        <v>0</v>
      </c>
      <c r="K6" s="51"/>
      <c r="L6" s="51">
        <f t="shared" ref="L6:L11" si="0">F6+H6+J6</f>
        <v>0</v>
      </c>
      <c r="M6" s="42"/>
    </row>
    <row r="7" spans="1:13" ht="33.950000000000003" customHeight="1" x14ac:dyDescent="0.15">
      <c r="A7" s="39" t="str">
        <f>A69</f>
        <v>2. 드레인배관 공사</v>
      </c>
      <c r="B7" s="43"/>
      <c r="C7" s="45"/>
      <c r="D7" s="44"/>
      <c r="E7" s="37"/>
      <c r="F7" s="51">
        <f>F90</f>
        <v>0</v>
      </c>
      <c r="G7" s="54"/>
      <c r="H7" s="54">
        <f>H90</f>
        <v>0</v>
      </c>
      <c r="I7" s="51"/>
      <c r="J7" s="51"/>
      <c r="K7" s="51"/>
      <c r="L7" s="51">
        <f t="shared" si="0"/>
        <v>0</v>
      </c>
      <c r="M7" s="42"/>
    </row>
    <row r="8" spans="1:13" ht="33.950000000000003" customHeight="1" x14ac:dyDescent="0.15">
      <c r="A8" s="39" t="str">
        <f>A91</f>
        <v>3. 자동제어 공사</v>
      </c>
      <c r="B8" s="43"/>
      <c r="C8" s="45"/>
      <c r="D8" s="44"/>
      <c r="E8" s="37"/>
      <c r="F8" s="51">
        <f>F112</f>
        <v>0</v>
      </c>
      <c r="G8" s="54"/>
      <c r="H8" s="54">
        <f>H112</f>
        <v>0</v>
      </c>
      <c r="I8" s="51"/>
      <c r="J8" s="51"/>
      <c r="K8" s="51"/>
      <c r="L8" s="51">
        <f t="shared" si="0"/>
        <v>0</v>
      </c>
      <c r="M8" s="42"/>
    </row>
    <row r="9" spans="1:13" ht="33.950000000000003" customHeight="1" x14ac:dyDescent="0.15">
      <c r="A9" s="39" t="str">
        <f>A113</f>
        <v>4. GHP 철거공사</v>
      </c>
      <c r="B9" s="43"/>
      <c r="C9" s="45"/>
      <c r="D9" s="44"/>
      <c r="E9" s="37"/>
      <c r="F9" s="51"/>
      <c r="G9" s="54"/>
      <c r="H9" s="54">
        <f>H125</f>
        <v>0</v>
      </c>
      <c r="I9" s="51"/>
      <c r="J9" s="51">
        <f>J125</f>
        <v>0</v>
      </c>
      <c r="K9" s="51"/>
      <c r="L9" s="51">
        <f t="shared" si="0"/>
        <v>0</v>
      </c>
      <c r="M9" s="42"/>
    </row>
    <row r="10" spans="1:13" ht="33.950000000000003" customHeight="1" x14ac:dyDescent="0.15">
      <c r="A10" s="39" t="str">
        <f>A126</f>
        <v>5. 도시가스 공사</v>
      </c>
      <c r="B10" s="52"/>
      <c r="C10" s="50"/>
      <c r="D10" s="53"/>
      <c r="E10" s="54"/>
      <c r="F10" s="51">
        <f>F138</f>
        <v>0</v>
      </c>
      <c r="G10" s="54"/>
      <c r="H10" s="54"/>
      <c r="I10" s="51"/>
      <c r="J10" s="51">
        <f>J138</f>
        <v>0</v>
      </c>
      <c r="K10" s="51"/>
      <c r="L10" s="51">
        <f t="shared" si="0"/>
        <v>0</v>
      </c>
      <c r="M10" s="51"/>
    </row>
    <row r="11" spans="1:13" ht="33.950000000000003" customHeight="1" x14ac:dyDescent="0.15">
      <c r="A11" s="39" t="str">
        <f>A139</f>
        <v>6. 전기공사</v>
      </c>
      <c r="B11" s="52"/>
      <c r="C11" s="50"/>
      <c r="D11" s="53"/>
      <c r="E11" s="54"/>
      <c r="F11" s="51">
        <f>F158</f>
        <v>0</v>
      </c>
      <c r="G11" s="54"/>
      <c r="H11" s="54">
        <f>H158</f>
        <v>0</v>
      </c>
      <c r="I11" s="51"/>
      <c r="J11" s="51"/>
      <c r="K11" s="51"/>
      <c r="L11" s="51">
        <f t="shared" si="0"/>
        <v>0</v>
      </c>
      <c r="M11" s="42"/>
    </row>
    <row r="12" spans="1:13" ht="33.950000000000003" customHeight="1" x14ac:dyDescent="0.15">
      <c r="A12" s="39"/>
      <c r="B12" s="43"/>
      <c r="C12" s="45"/>
      <c r="D12" s="44"/>
      <c r="E12" s="37"/>
      <c r="F12" s="51"/>
      <c r="G12" s="54"/>
      <c r="H12" s="54"/>
      <c r="I12" s="51"/>
      <c r="J12" s="51"/>
      <c r="K12" s="51"/>
      <c r="L12" s="51"/>
      <c r="M12" s="42"/>
    </row>
    <row r="13" spans="1:13" ht="33.950000000000003" customHeight="1" x14ac:dyDescent="0.15">
      <c r="A13" s="39"/>
      <c r="B13" s="43"/>
      <c r="C13" s="45"/>
      <c r="D13" s="44"/>
      <c r="E13" s="37"/>
      <c r="F13" s="51"/>
      <c r="G13" s="54"/>
      <c r="H13" s="54"/>
      <c r="I13" s="51"/>
      <c r="J13" s="51"/>
      <c r="K13" s="51"/>
      <c r="L13" s="51"/>
      <c r="M13" s="42"/>
    </row>
    <row r="14" spans="1:13" ht="33.950000000000003" customHeight="1" x14ac:dyDescent="0.15">
      <c r="A14" s="39"/>
      <c r="B14" s="43"/>
      <c r="C14" s="45"/>
      <c r="D14" s="44"/>
      <c r="E14" s="37"/>
      <c r="F14" s="51"/>
      <c r="G14" s="54"/>
      <c r="H14" s="54"/>
      <c r="I14" s="51"/>
      <c r="J14" s="51"/>
      <c r="K14" s="51"/>
      <c r="L14" s="51"/>
      <c r="M14" s="42"/>
    </row>
    <row r="15" spans="1:13" ht="33.950000000000003" customHeight="1" x14ac:dyDescent="0.15">
      <c r="A15" s="39"/>
      <c r="B15" s="43"/>
      <c r="C15" s="45"/>
      <c r="D15" s="44"/>
      <c r="E15" s="37"/>
      <c r="F15" s="51"/>
      <c r="G15" s="54"/>
      <c r="H15" s="54"/>
      <c r="I15" s="51"/>
      <c r="J15" s="51"/>
      <c r="K15" s="51"/>
      <c r="L15" s="51"/>
      <c r="M15" s="42"/>
    </row>
    <row r="16" spans="1:13" ht="33.950000000000003" customHeight="1" x14ac:dyDescent="0.15">
      <c r="A16" s="39"/>
      <c r="B16" s="43"/>
      <c r="C16" s="45"/>
      <c r="D16" s="44"/>
      <c r="E16" s="37"/>
      <c r="F16" s="51"/>
      <c r="G16" s="54"/>
      <c r="H16" s="54"/>
      <c r="I16" s="51"/>
      <c r="J16" s="51"/>
      <c r="K16" s="51"/>
      <c r="L16" s="51"/>
      <c r="M16" s="42"/>
    </row>
    <row r="17" spans="1:13" ht="33.950000000000003" customHeight="1" x14ac:dyDescent="0.15">
      <c r="A17" s="39"/>
      <c r="B17" s="43"/>
      <c r="C17" s="45"/>
      <c r="D17" s="44"/>
      <c r="E17" s="37"/>
      <c r="F17" s="42"/>
      <c r="G17" s="37"/>
      <c r="H17" s="37"/>
      <c r="I17" s="42"/>
      <c r="J17" s="42"/>
      <c r="K17" s="42"/>
      <c r="L17" s="42"/>
      <c r="M17" s="42"/>
    </row>
    <row r="18" spans="1:13" ht="33.950000000000003" customHeight="1" x14ac:dyDescent="0.15">
      <c r="A18" s="39"/>
      <c r="B18" s="43"/>
      <c r="C18" s="45"/>
      <c r="D18" s="44"/>
      <c r="E18" s="37"/>
      <c r="F18" s="42"/>
      <c r="G18" s="37"/>
      <c r="H18" s="37"/>
      <c r="I18" s="42"/>
      <c r="J18" s="42"/>
      <c r="K18" s="42"/>
      <c r="L18" s="42"/>
      <c r="M18" s="42"/>
    </row>
    <row r="19" spans="1:13" ht="33.950000000000003" customHeight="1" x14ac:dyDescent="0.15">
      <c r="A19" s="39"/>
      <c r="B19" s="43"/>
      <c r="C19" s="45"/>
      <c r="D19" s="44"/>
      <c r="E19" s="37"/>
      <c r="F19" s="42"/>
      <c r="G19" s="37"/>
      <c r="H19" s="37"/>
      <c r="I19" s="42"/>
      <c r="J19" s="42"/>
      <c r="K19" s="42"/>
      <c r="L19" s="42"/>
      <c r="M19" s="42"/>
    </row>
    <row r="20" spans="1:13" ht="33.950000000000003" customHeight="1" x14ac:dyDescent="0.15">
      <c r="A20" s="39"/>
      <c r="B20" s="43"/>
      <c r="C20" s="45"/>
      <c r="D20" s="44"/>
      <c r="E20" s="37"/>
      <c r="F20" s="42"/>
      <c r="G20" s="37"/>
      <c r="H20" s="37"/>
      <c r="I20" s="42"/>
      <c r="J20" s="42"/>
      <c r="K20" s="42"/>
      <c r="L20" s="42"/>
      <c r="M20" s="42"/>
    </row>
    <row r="21" spans="1:13" ht="33.950000000000003" customHeight="1" x14ac:dyDescent="0.15">
      <c r="A21" s="39"/>
      <c r="B21" s="43"/>
      <c r="C21" s="45"/>
      <c r="D21" s="44"/>
      <c r="E21" s="37"/>
      <c r="F21" s="42"/>
      <c r="G21" s="37"/>
      <c r="H21" s="37"/>
      <c r="I21" s="42"/>
      <c r="J21" s="42"/>
      <c r="K21" s="42"/>
      <c r="L21" s="42"/>
      <c r="M21" s="42"/>
    </row>
    <row r="22" spans="1:13" ht="33.950000000000003" customHeight="1" x14ac:dyDescent="0.15">
      <c r="A22" s="39"/>
      <c r="B22" s="43"/>
      <c r="C22" s="45"/>
      <c r="D22" s="44"/>
      <c r="E22" s="37"/>
      <c r="F22" s="42"/>
      <c r="G22" s="37"/>
      <c r="H22" s="37"/>
      <c r="I22" s="42"/>
      <c r="J22" s="42"/>
      <c r="K22" s="42"/>
      <c r="L22" s="42"/>
      <c r="M22" s="42"/>
    </row>
    <row r="23" spans="1:13" ht="33.950000000000003" customHeight="1" x14ac:dyDescent="0.15">
      <c r="A23" s="39"/>
      <c r="B23" s="43"/>
      <c r="C23" s="45"/>
      <c r="D23" s="44"/>
      <c r="E23" s="37"/>
      <c r="F23" s="42"/>
      <c r="G23" s="37"/>
      <c r="H23" s="37"/>
      <c r="I23" s="42"/>
      <c r="J23" s="42"/>
      <c r="K23" s="42"/>
      <c r="L23" s="42"/>
      <c r="M23" s="42"/>
    </row>
    <row r="24" spans="1:13" ht="33.950000000000003" customHeight="1" x14ac:dyDescent="0.15">
      <c r="A24" s="58" t="s">
        <v>116</v>
      </c>
      <c r="B24" s="59"/>
      <c r="C24" s="58"/>
      <c r="D24" s="60"/>
      <c r="E24" s="61"/>
      <c r="F24" s="62">
        <f>SUM(F6:F11)</f>
        <v>0</v>
      </c>
      <c r="G24" s="61"/>
      <c r="H24" s="62">
        <f>SUM(H6:H11)</f>
        <v>0</v>
      </c>
      <c r="I24" s="62"/>
      <c r="J24" s="62">
        <f>SUM(J6:J11)</f>
        <v>0</v>
      </c>
      <c r="K24" s="62"/>
      <c r="L24" s="62">
        <f>F24+H24+J24</f>
        <v>0</v>
      </c>
      <c r="M24" s="62"/>
    </row>
    <row r="25" spans="1:13" ht="30.95" customHeight="1" x14ac:dyDescent="0.15">
      <c r="A25" s="39" t="s">
        <v>154</v>
      </c>
      <c r="B25" s="43"/>
      <c r="C25" s="45"/>
      <c r="D25" s="44"/>
      <c r="E25" s="37"/>
      <c r="F25" s="42"/>
      <c r="G25" s="37"/>
      <c r="H25" s="37"/>
      <c r="I25" s="42"/>
      <c r="J25" s="42"/>
      <c r="K25" s="42"/>
      <c r="L25" s="42"/>
      <c r="M25" s="42"/>
    </row>
    <row r="26" spans="1:13" ht="30.95" customHeight="1" x14ac:dyDescent="0.15">
      <c r="A26" s="39" t="s">
        <v>140</v>
      </c>
      <c r="B26" s="43"/>
      <c r="C26" s="45"/>
      <c r="D26" s="44"/>
      <c r="E26" s="37"/>
      <c r="F26" s="42"/>
      <c r="G26" s="37"/>
      <c r="H26" s="37"/>
      <c r="I26" s="42"/>
      <c r="J26" s="42"/>
      <c r="K26" s="42"/>
      <c r="L26" s="42"/>
      <c r="M26" s="42"/>
    </row>
    <row r="27" spans="1:13" ht="30.95" customHeight="1" x14ac:dyDescent="0.15">
      <c r="A27" s="38" t="s">
        <v>64</v>
      </c>
      <c r="B27" s="43" t="s">
        <v>117</v>
      </c>
      <c r="C27" s="45" t="s">
        <v>46</v>
      </c>
      <c r="D27" s="44">
        <v>5</v>
      </c>
      <c r="E27" s="37">
        <v>0</v>
      </c>
      <c r="F27" s="42">
        <f>INT(D27*E27)</f>
        <v>0</v>
      </c>
      <c r="G27" s="37"/>
      <c r="H27" s="37"/>
      <c r="I27" s="42"/>
      <c r="J27" s="42"/>
      <c r="K27" s="42">
        <f>E27+H27+J27</f>
        <v>0</v>
      </c>
      <c r="L27" s="42">
        <f>F27+H27+J27</f>
        <v>0</v>
      </c>
      <c r="M27" s="42"/>
    </row>
    <row r="28" spans="1:13" ht="30.95" customHeight="1" x14ac:dyDescent="0.15">
      <c r="A28" s="38" t="s">
        <v>118</v>
      </c>
      <c r="B28" s="43" t="s">
        <v>171</v>
      </c>
      <c r="C28" s="45" t="s">
        <v>46</v>
      </c>
      <c r="D28" s="44">
        <v>14</v>
      </c>
      <c r="E28" s="37">
        <v>0</v>
      </c>
      <c r="F28" s="42">
        <f>INT(D28*E28)</f>
        <v>0</v>
      </c>
      <c r="G28" s="37"/>
      <c r="H28" s="37"/>
      <c r="I28" s="42"/>
      <c r="J28" s="42"/>
      <c r="K28" s="42">
        <f>E28+G28+I28</f>
        <v>0</v>
      </c>
      <c r="L28" s="42">
        <f>F28+H28+J28</f>
        <v>0</v>
      </c>
      <c r="M28" s="42"/>
    </row>
    <row r="29" spans="1:13" ht="30.95" customHeight="1" x14ac:dyDescent="0.15">
      <c r="A29" s="38" t="s">
        <v>102</v>
      </c>
      <c r="B29" s="43" t="s">
        <v>103</v>
      </c>
      <c r="C29" s="45" t="s">
        <v>43</v>
      </c>
      <c r="D29" s="44">
        <v>4</v>
      </c>
      <c r="E29" s="37">
        <v>0</v>
      </c>
      <c r="F29" s="42">
        <f t="shared" ref="F29:F35" si="1">INT(D29*E29)</f>
        <v>0</v>
      </c>
      <c r="G29" s="37"/>
      <c r="H29" s="37"/>
      <c r="I29" s="42"/>
      <c r="J29" s="42"/>
      <c r="K29" s="42">
        <f t="shared" ref="K29" si="2">E29+G29+I29</f>
        <v>0</v>
      </c>
      <c r="L29" s="42">
        <f t="shared" ref="L29" si="3">F29+H29+J29</f>
        <v>0</v>
      </c>
      <c r="M29" s="42"/>
    </row>
    <row r="30" spans="1:13" ht="30.95" customHeight="1" x14ac:dyDescent="0.15">
      <c r="A30" s="38" t="s">
        <v>47</v>
      </c>
      <c r="B30" s="43" t="s">
        <v>104</v>
      </c>
      <c r="C30" s="45" t="s">
        <v>43</v>
      </c>
      <c r="D30" s="44">
        <v>110</v>
      </c>
      <c r="E30" s="37">
        <v>0</v>
      </c>
      <c r="F30" s="42">
        <f t="shared" si="1"/>
        <v>0</v>
      </c>
      <c r="G30" s="37"/>
      <c r="H30" s="37"/>
      <c r="I30" s="42"/>
      <c r="J30" s="42"/>
      <c r="K30" s="42">
        <f t="shared" ref="K30:K31" si="4">E30+G30+I30</f>
        <v>0</v>
      </c>
      <c r="L30" s="42">
        <f t="shared" ref="L30:L37" si="5">F30+H30+J30</f>
        <v>0</v>
      </c>
      <c r="M30" s="42"/>
    </row>
    <row r="31" spans="1:13" ht="30.95" customHeight="1" x14ac:dyDescent="0.15">
      <c r="A31" s="38" t="s">
        <v>48</v>
      </c>
      <c r="B31" s="43" t="s">
        <v>49</v>
      </c>
      <c r="C31" s="45" t="s">
        <v>43</v>
      </c>
      <c r="D31" s="44">
        <v>6</v>
      </c>
      <c r="E31" s="37">
        <v>0</v>
      </c>
      <c r="F31" s="42">
        <f t="shared" si="1"/>
        <v>0</v>
      </c>
      <c r="G31" s="37"/>
      <c r="H31" s="37"/>
      <c r="I31" s="42"/>
      <c r="J31" s="42"/>
      <c r="K31" s="42">
        <f t="shared" si="4"/>
        <v>0</v>
      </c>
      <c r="L31" s="42">
        <f t="shared" si="5"/>
        <v>0</v>
      </c>
      <c r="M31" s="42"/>
    </row>
    <row r="32" spans="1:13" ht="30.95" customHeight="1" x14ac:dyDescent="0.15">
      <c r="A32" s="38" t="s">
        <v>88</v>
      </c>
      <c r="B32" s="43" t="s">
        <v>156</v>
      </c>
      <c r="C32" s="45" t="s">
        <v>43</v>
      </c>
      <c r="D32" s="44">
        <v>4</v>
      </c>
      <c r="E32" s="37">
        <v>0</v>
      </c>
      <c r="F32" s="42">
        <f t="shared" si="1"/>
        <v>0</v>
      </c>
      <c r="G32" s="37"/>
      <c r="H32" s="37"/>
      <c r="I32" s="42"/>
      <c r="J32" s="42"/>
      <c r="K32" s="42">
        <f t="shared" ref="K32:K33" si="6">E32+G32+I32</f>
        <v>0</v>
      </c>
      <c r="L32" s="42">
        <f t="shared" ref="L32:L33" si="7">F32+H32+J32</f>
        <v>0</v>
      </c>
      <c r="M32" s="42"/>
    </row>
    <row r="33" spans="1:13" ht="30.95" customHeight="1" x14ac:dyDescent="0.15">
      <c r="A33" s="38" t="s">
        <v>119</v>
      </c>
      <c r="B33" s="43" t="s">
        <v>157</v>
      </c>
      <c r="C33" s="45" t="s">
        <v>43</v>
      </c>
      <c r="D33" s="44">
        <v>4</v>
      </c>
      <c r="E33" s="37">
        <v>0</v>
      </c>
      <c r="F33" s="42">
        <f t="shared" si="1"/>
        <v>0</v>
      </c>
      <c r="G33" s="37"/>
      <c r="H33" s="37"/>
      <c r="I33" s="42"/>
      <c r="J33" s="42"/>
      <c r="K33" s="42">
        <f t="shared" si="6"/>
        <v>0</v>
      </c>
      <c r="L33" s="42">
        <f t="shared" si="7"/>
        <v>0</v>
      </c>
      <c r="M33" s="42" t="s">
        <v>120</v>
      </c>
    </row>
    <row r="34" spans="1:13" ht="30.95" customHeight="1" x14ac:dyDescent="0.15">
      <c r="A34" s="38" t="s">
        <v>106</v>
      </c>
      <c r="B34" s="43" t="s">
        <v>158</v>
      </c>
      <c r="C34" s="45" t="s">
        <v>43</v>
      </c>
      <c r="D34" s="44">
        <v>5</v>
      </c>
      <c r="E34" s="37">
        <v>0</v>
      </c>
      <c r="F34" s="42">
        <f t="shared" si="1"/>
        <v>0</v>
      </c>
      <c r="G34" s="37"/>
      <c r="H34" s="37"/>
      <c r="I34" s="42"/>
      <c r="J34" s="42"/>
      <c r="K34" s="42">
        <f t="shared" ref="K34:K35" si="8">E34+G34+I34</f>
        <v>0</v>
      </c>
      <c r="L34" s="42">
        <f t="shared" ref="L34:L35" si="9">F34+H34+J34</f>
        <v>0</v>
      </c>
      <c r="M34" s="42"/>
    </row>
    <row r="35" spans="1:13" ht="30.95" customHeight="1" x14ac:dyDescent="0.15">
      <c r="A35" s="38" t="s">
        <v>107</v>
      </c>
      <c r="B35" s="43" t="s">
        <v>155</v>
      </c>
      <c r="C35" s="45" t="s">
        <v>43</v>
      </c>
      <c r="D35" s="44">
        <v>4</v>
      </c>
      <c r="E35" s="37">
        <v>0</v>
      </c>
      <c r="F35" s="42">
        <f t="shared" si="1"/>
        <v>0</v>
      </c>
      <c r="G35" s="37"/>
      <c r="H35" s="37"/>
      <c r="I35" s="42"/>
      <c r="J35" s="42"/>
      <c r="K35" s="42">
        <f t="shared" si="8"/>
        <v>0</v>
      </c>
      <c r="L35" s="42">
        <f t="shared" si="9"/>
        <v>0</v>
      </c>
      <c r="M35" s="42"/>
    </row>
    <row r="36" spans="1:13" ht="30.95" customHeight="1" x14ac:dyDescent="0.15">
      <c r="A36" s="38" t="s">
        <v>65</v>
      </c>
      <c r="B36" s="43" t="s">
        <v>70</v>
      </c>
      <c r="C36" s="45" t="s">
        <v>69</v>
      </c>
      <c r="D36" s="44">
        <v>19</v>
      </c>
      <c r="E36" s="37">
        <v>0</v>
      </c>
      <c r="F36" s="42">
        <f>INT(D36*E36)</f>
        <v>0</v>
      </c>
      <c r="G36" s="37"/>
      <c r="H36" s="42"/>
      <c r="I36" s="42"/>
      <c r="J36" s="42"/>
      <c r="K36" s="42">
        <f>E36+G36+I36</f>
        <v>0</v>
      </c>
      <c r="L36" s="42">
        <f t="shared" si="5"/>
        <v>0</v>
      </c>
      <c r="M36" s="42"/>
    </row>
    <row r="37" spans="1:13" ht="30.95" customHeight="1" x14ac:dyDescent="0.15">
      <c r="A37" s="38" t="s">
        <v>66</v>
      </c>
      <c r="B37" s="43" t="s">
        <v>105</v>
      </c>
      <c r="C37" s="45" t="s">
        <v>71</v>
      </c>
      <c r="D37" s="44">
        <v>88</v>
      </c>
      <c r="E37" s="37">
        <v>0</v>
      </c>
      <c r="F37" s="42">
        <f t="shared" ref="F37:F42" si="10">INT(D37*E37)</f>
        <v>0</v>
      </c>
      <c r="G37" s="37"/>
      <c r="H37" s="42"/>
      <c r="I37" s="42"/>
      <c r="J37" s="42"/>
      <c r="K37" s="42">
        <f t="shared" ref="K37" si="11">E37+G37+I37</f>
        <v>0</v>
      </c>
      <c r="L37" s="42">
        <f t="shared" si="5"/>
        <v>0</v>
      </c>
      <c r="M37" s="42"/>
    </row>
    <row r="38" spans="1:13" ht="30.95" customHeight="1" x14ac:dyDescent="0.15">
      <c r="A38" s="38" t="s">
        <v>95</v>
      </c>
      <c r="B38" s="43" t="s">
        <v>101</v>
      </c>
      <c r="C38" s="45" t="s">
        <v>96</v>
      </c>
      <c r="D38" s="44">
        <v>682</v>
      </c>
      <c r="E38" s="37">
        <v>0</v>
      </c>
      <c r="F38" s="42">
        <f t="shared" si="10"/>
        <v>0</v>
      </c>
      <c r="G38" s="37"/>
      <c r="H38" s="42"/>
      <c r="I38" s="42"/>
      <c r="J38" s="42"/>
      <c r="K38" s="42">
        <f t="shared" ref="K38" si="12">E38+G38+I38</f>
        <v>0</v>
      </c>
      <c r="L38" s="42">
        <f t="shared" ref="L38" si="13">F38+H38+J38</f>
        <v>0</v>
      </c>
      <c r="M38" s="42"/>
    </row>
    <row r="39" spans="1:13" ht="30.95" customHeight="1" x14ac:dyDescent="0.15">
      <c r="A39" s="38" t="s">
        <v>67</v>
      </c>
      <c r="B39" s="43"/>
      <c r="C39" s="45" t="s">
        <v>72</v>
      </c>
      <c r="D39" s="44">
        <v>4092</v>
      </c>
      <c r="E39" s="37">
        <v>0</v>
      </c>
      <c r="F39" s="42">
        <f t="shared" si="10"/>
        <v>0</v>
      </c>
      <c r="G39" s="37"/>
      <c r="H39" s="42"/>
      <c r="I39" s="42"/>
      <c r="J39" s="42"/>
      <c r="K39" s="42">
        <f t="shared" ref="K39:K40" si="14">E39+G39+I39</f>
        <v>0</v>
      </c>
      <c r="L39" s="42">
        <f t="shared" ref="L39:L40" si="15">F39+H39+J39</f>
        <v>0</v>
      </c>
      <c r="M39" s="42"/>
    </row>
    <row r="40" spans="1:13" ht="30.95" customHeight="1" x14ac:dyDescent="0.15">
      <c r="A40" s="38" t="s">
        <v>177</v>
      </c>
      <c r="B40" s="43" t="s">
        <v>178</v>
      </c>
      <c r="C40" s="45" t="s">
        <v>179</v>
      </c>
      <c r="D40" s="44">
        <v>5</v>
      </c>
      <c r="E40" s="37">
        <v>0</v>
      </c>
      <c r="F40" s="42">
        <f t="shared" si="10"/>
        <v>0</v>
      </c>
      <c r="G40" s="37"/>
      <c r="H40" s="42"/>
      <c r="I40" s="42"/>
      <c r="J40" s="42"/>
      <c r="K40" s="42">
        <f t="shared" si="14"/>
        <v>0</v>
      </c>
      <c r="L40" s="42">
        <f t="shared" si="15"/>
        <v>0</v>
      </c>
      <c r="M40" s="42"/>
    </row>
    <row r="41" spans="1:13" ht="30.95" customHeight="1" x14ac:dyDescent="0.15">
      <c r="A41" s="38" t="s">
        <v>159</v>
      </c>
      <c r="B41" s="43" t="s">
        <v>160</v>
      </c>
      <c r="C41" s="45" t="s">
        <v>46</v>
      </c>
      <c r="D41" s="44">
        <v>19</v>
      </c>
      <c r="E41" s="37">
        <v>0</v>
      </c>
      <c r="F41" s="42">
        <f t="shared" si="10"/>
        <v>0</v>
      </c>
      <c r="G41" s="37"/>
      <c r="H41" s="42"/>
      <c r="I41" s="42"/>
      <c r="J41" s="42"/>
      <c r="K41" s="42">
        <f t="shared" ref="K41" si="16">E41+G41+I41</f>
        <v>0</v>
      </c>
      <c r="L41" s="42">
        <f t="shared" ref="L41" si="17">F41+H41+J41</f>
        <v>0</v>
      </c>
      <c r="M41" s="42"/>
    </row>
    <row r="42" spans="1:13" ht="30.95" customHeight="1" x14ac:dyDescent="0.15">
      <c r="A42" s="38" t="s">
        <v>100</v>
      </c>
      <c r="B42" s="43"/>
      <c r="C42" s="45" t="s">
        <v>98</v>
      </c>
      <c r="D42" s="44">
        <v>1</v>
      </c>
      <c r="E42" s="37">
        <f>SUM(L27:L39)*0.2%</f>
        <v>0</v>
      </c>
      <c r="F42" s="42">
        <f t="shared" si="10"/>
        <v>0</v>
      </c>
      <c r="G42" s="37"/>
      <c r="H42" s="42"/>
      <c r="I42" s="42"/>
      <c r="J42" s="42"/>
      <c r="K42" s="42">
        <f t="shared" ref="K42" si="18">E42+G42+I42</f>
        <v>0</v>
      </c>
      <c r="L42" s="42">
        <f t="shared" ref="L42" si="19">F42+H42+J42</f>
        <v>0</v>
      </c>
      <c r="M42" s="42"/>
    </row>
    <row r="43" spans="1:13" ht="30.95" customHeight="1" x14ac:dyDescent="0.15">
      <c r="A43" s="38"/>
      <c r="B43" s="43"/>
      <c r="C43" s="45"/>
      <c r="D43" s="44"/>
      <c r="E43" s="37"/>
      <c r="F43" s="42"/>
      <c r="G43" s="37"/>
      <c r="H43" s="42"/>
      <c r="I43" s="42"/>
      <c r="J43" s="42"/>
      <c r="K43" s="42"/>
      <c r="L43" s="42"/>
      <c r="M43" s="42"/>
    </row>
    <row r="44" spans="1:13" ht="30.95" customHeight="1" x14ac:dyDescent="0.15">
      <c r="A44" s="38"/>
      <c r="B44" s="43"/>
      <c r="C44" s="45"/>
      <c r="D44" s="44"/>
      <c r="E44" s="37"/>
      <c r="F44" s="42"/>
      <c r="G44" s="37"/>
      <c r="H44" s="42"/>
      <c r="I44" s="42"/>
      <c r="J44" s="42"/>
      <c r="K44" s="42"/>
      <c r="L44" s="42"/>
      <c r="M44" s="42"/>
    </row>
    <row r="45" spans="1:13" ht="30.95" customHeight="1" x14ac:dyDescent="0.15">
      <c r="A45" s="38"/>
      <c r="B45" s="43"/>
      <c r="C45" s="45"/>
      <c r="D45" s="44"/>
      <c r="E45" s="37"/>
      <c r="F45" s="42"/>
      <c r="G45" s="37"/>
      <c r="H45" s="42"/>
      <c r="I45" s="42"/>
      <c r="J45" s="42"/>
      <c r="K45" s="42"/>
      <c r="L45" s="42"/>
      <c r="M45" s="42"/>
    </row>
    <row r="46" spans="1:13" ht="30.95" customHeight="1" x14ac:dyDescent="0.15">
      <c r="A46" s="50" t="s">
        <v>68</v>
      </c>
      <c r="B46" s="52"/>
      <c r="C46" s="50"/>
      <c r="D46" s="53"/>
      <c r="E46" s="54"/>
      <c r="F46" s="51">
        <f>SUM(F27:F42)</f>
        <v>0</v>
      </c>
      <c r="G46" s="54"/>
      <c r="H46" s="51"/>
      <c r="I46" s="51"/>
      <c r="J46" s="51"/>
      <c r="K46" s="51"/>
      <c r="L46" s="51">
        <f t="shared" ref="L46" si="20">F46+H46+J46</f>
        <v>0</v>
      </c>
      <c r="M46" s="51"/>
    </row>
    <row r="47" spans="1:13" ht="30.95" customHeight="1" x14ac:dyDescent="0.15">
      <c r="A47" s="66" t="s">
        <v>141</v>
      </c>
      <c r="B47" s="57"/>
      <c r="C47" s="56"/>
      <c r="D47" s="53"/>
      <c r="E47" s="54"/>
      <c r="F47" s="51"/>
      <c r="G47" s="54"/>
      <c r="H47" s="51"/>
      <c r="I47" s="51"/>
      <c r="J47" s="51"/>
      <c r="K47" s="51"/>
      <c r="L47" s="51"/>
      <c r="M47" s="51"/>
    </row>
    <row r="48" spans="1:13" ht="30.95" customHeight="1" x14ac:dyDescent="0.15">
      <c r="A48" s="49" t="s">
        <v>74</v>
      </c>
      <c r="B48" s="46" t="s">
        <v>50</v>
      </c>
      <c r="C48" s="47" t="s">
        <v>51</v>
      </c>
      <c r="D48" s="44">
        <v>5</v>
      </c>
      <c r="E48" s="37"/>
      <c r="F48" s="42"/>
      <c r="G48" s="37">
        <v>0</v>
      </c>
      <c r="H48" s="41">
        <f>INT(D48*G48)</f>
        <v>0</v>
      </c>
      <c r="I48" s="42"/>
      <c r="J48" s="42"/>
      <c r="K48" s="42">
        <f>E48+G48+I48</f>
        <v>0</v>
      </c>
      <c r="L48" s="42">
        <f>F48+H48+J48</f>
        <v>0</v>
      </c>
      <c r="M48" s="42"/>
    </row>
    <row r="49" spans="1:13" ht="30.95" customHeight="1" x14ac:dyDescent="0.15">
      <c r="A49" s="49" t="s">
        <v>74</v>
      </c>
      <c r="B49" s="46" t="s">
        <v>63</v>
      </c>
      <c r="C49" s="47" t="s">
        <v>51</v>
      </c>
      <c r="D49" s="44">
        <v>8</v>
      </c>
      <c r="E49" s="37"/>
      <c r="F49" s="42"/>
      <c r="G49" s="37">
        <v>0</v>
      </c>
      <c r="H49" s="41">
        <f t="shared" ref="H49:H53" si="21">INT(D49*G49)</f>
        <v>0</v>
      </c>
      <c r="I49" s="42"/>
      <c r="J49" s="42"/>
      <c r="K49" s="42">
        <f t="shared" ref="K49:K54" si="22">E49+G49+I49</f>
        <v>0</v>
      </c>
      <c r="L49" s="42">
        <f t="shared" ref="L49:L54" si="23">F49+H49+J49</f>
        <v>0</v>
      </c>
      <c r="M49" s="42"/>
    </row>
    <row r="50" spans="1:13" ht="30.95" customHeight="1" x14ac:dyDescent="0.15">
      <c r="A50" s="49" t="s">
        <v>74</v>
      </c>
      <c r="B50" s="46" t="s">
        <v>52</v>
      </c>
      <c r="C50" s="47" t="s">
        <v>51</v>
      </c>
      <c r="D50" s="44">
        <v>2</v>
      </c>
      <c r="E50" s="37"/>
      <c r="F50" s="42"/>
      <c r="G50" s="37">
        <v>0</v>
      </c>
      <c r="H50" s="41">
        <f t="shared" si="21"/>
        <v>0</v>
      </c>
      <c r="I50" s="42"/>
      <c r="J50" s="42"/>
      <c r="K50" s="42">
        <f t="shared" si="22"/>
        <v>0</v>
      </c>
      <c r="L50" s="42">
        <f t="shared" si="23"/>
        <v>0</v>
      </c>
      <c r="M50" s="42"/>
    </row>
    <row r="51" spans="1:13" ht="30.95" customHeight="1" x14ac:dyDescent="0.15">
      <c r="A51" s="49" t="s">
        <v>74</v>
      </c>
      <c r="B51" s="46" t="s">
        <v>53</v>
      </c>
      <c r="C51" s="47" t="s">
        <v>51</v>
      </c>
      <c r="D51" s="44">
        <v>1</v>
      </c>
      <c r="E51" s="37"/>
      <c r="F51" s="42"/>
      <c r="G51" s="42">
        <v>0</v>
      </c>
      <c r="H51" s="41">
        <f t="shared" si="21"/>
        <v>0</v>
      </c>
      <c r="I51" s="42"/>
      <c r="J51" s="42"/>
      <c r="K51" s="42">
        <f t="shared" si="22"/>
        <v>0</v>
      </c>
      <c r="L51" s="42">
        <f t="shared" si="23"/>
        <v>0</v>
      </c>
      <c r="M51" s="42"/>
    </row>
    <row r="52" spans="1:13" ht="30.95" customHeight="1" x14ac:dyDescent="0.15">
      <c r="A52" s="49" t="s">
        <v>74</v>
      </c>
      <c r="B52" s="46" t="s">
        <v>54</v>
      </c>
      <c r="C52" s="47" t="s">
        <v>51</v>
      </c>
      <c r="D52" s="44">
        <v>1</v>
      </c>
      <c r="E52" s="37"/>
      <c r="F52" s="42"/>
      <c r="G52" s="37">
        <v>0</v>
      </c>
      <c r="H52" s="41">
        <f t="shared" si="21"/>
        <v>0</v>
      </c>
      <c r="I52" s="42"/>
      <c r="J52" s="42"/>
      <c r="K52" s="42">
        <f t="shared" si="22"/>
        <v>0</v>
      </c>
      <c r="L52" s="42">
        <f t="shared" si="23"/>
        <v>0</v>
      </c>
      <c r="M52" s="42"/>
    </row>
    <row r="53" spans="1:13" ht="30.95" customHeight="1" x14ac:dyDescent="0.15">
      <c r="A53" s="49" t="s">
        <v>172</v>
      </c>
      <c r="B53" s="46" t="s">
        <v>173</v>
      </c>
      <c r="C53" s="47" t="s">
        <v>174</v>
      </c>
      <c r="D53" s="44">
        <v>5</v>
      </c>
      <c r="E53" s="37"/>
      <c r="F53" s="42"/>
      <c r="G53" s="37">
        <v>0</v>
      </c>
      <c r="H53" s="37">
        <f t="shared" si="21"/>
        <v>0</v>
      </c>
      <c r="I53" s="42"/>
      <c r="J53" s="42"/>
      <c r="K53" s="42">
        <f t="shared" si="22"/>
        <v>0</v>
      </c>
      <c r="L53" s="42">
        <f t="shared" si="23"/>
        <v>0</v>
      </c>
      <c r="M53" s="42"/>
    </row>
    <row r="54" spans="1:13" ht="30.95" customHeight="1" x14ac:dyDescent="0.15">
      <c r="A54" s="49" t="s">
        <v>55</v>
      </c>
      <c r="B54" s="46" t="s">
        <v>83</v>
      </c>
      <c r="C54" s="47" t="s">
        <v>45</v>
      </c>
      <c r="D54" s="44">
        <v>1</v>
      </c>
      <c r="E54" s="37"/>
      <c r="F54" s="42"/>
      <c r="G54" s="37">
        <f>SUM(L48:L52)*3%</f>
        <v>0</v>
      </c>
      <c r="H54" s="41">
        <f>INT(D54*G54)</f>
        <v>0</v>
      </c>
      <c r="I54" s="42"/>
      <c r="J54" s="42"/>
      <c r="K54" s="42">
        <f t="shared" si="22"/>
        <v>0</v>
      </c>
      <c r="L54" s="42">
        <f t="shared" si="23"/>
        <v>0</v>
      </c>
      <c r="M54" s="42"/>
    </row>
    <row r="55" spans="1:13" ht="30.95" customHeight="1" x14ac:dyDescent="0.15">
      <c r="A55" s="56" t="s">
        <v>76</v>
      </c>
      <c r="B55" s="57"/>
      <c r="C55" s="56"/>
      <c r="D55" s="53"/>
      <c r="E55" s="54"/>
      <c r="F55" s="51"/>
      <c r="G55" s="54"/>
      <c r="H55" s="55">
        <f>SUM(H48:H54)</f>
        <v>0</v>
      </c>
      <c r="I55" s="51"/>
      <c r="J55" s="51"/>
      <c r="K55" s="51"/>
      <c r="L55" s="51">
        <f>F55+H55+J55</f>
        <v>0</v>
      </c>
      <c r="M55" s="51"/>
    </row>
    <row r="56" spans="1:13" ht="30.95" customHeight="1" x14ac:dyDescent="0.15">
      <c r="A56" s="56"/>
      <c r="B56" s="57"/>
      <c r="C56" s="56"/>
      <c r="D56" s="53"/>
      <c r="E56" s="54"/>
      <c r="F56" s="51"/>
      <c r="G56" s="54"/>
      <c r="H56" s="54"/>
      <c r="I56" s="51"/>
      <c r="J56" s="51"/>
      <c r="K56" s="51"/>
      <c r="L56" s="51"/>
      <c r="M56" s="51"/>
    </row>
    <row r="57" spans="1:13" ht="30.95" customHeight="1" x14ac:dyDescent="0.15">
      <c r="A57" s="66" t="s">
        <v>142</v>
      </c>
      <c r="B57" s="57"/>
      <c r="C57" s="56"/>
      <c r="D57" s="53"/>
      <c r="E57" s="54"/>
      <c r="F57" s="51"/>
      <c r="G57" s="54"/>
      <c r="H57" s="54"/>
      <c r="I57" s="51"/>
      <c r="J57" s="51"/>
      <c r="K57" s="51"/>
      <c r="L57" s="51"/>
      <c r="M57" s="51"/>
    </row>
    <row r="58" spans="1:13" ht="30.95" customHeight="1" x14ac:dyDescent="0.15">
      <c r="A58" s="64" t="s">
        <v>97</v>
      </c>
      <c r="B58" s="57"/>
      <c r="C58" s="47" t="s">
        <v>69</v>
      </c>
      <c r="D58" s="44">
        <v>2</v>
      </c>
      <c r="E58" s="37"/>
      <c r="F58" s="42"/>
      <c r="G58" s="37"/>
      <c r="H58" s="37"/>
      <c r="I58" s="42">
        <v>0</v>
      </c>
      <c r="J58" s="42">
        <f>INT(D58*I58)</f>
        <v>0</v>
      </c>
      <c r="K58" s="42">
        <f>E58+G58+I58</f>
        <v>0</v>
      </c>
      <c r="L58" s="42">
        <f>F58+H58+J58</f>
        <v>0</v>
      </c>
      <c r="M58" s="51"/>
    </row>
    <row r="59" spans="1:13" ht="30.95" customHeight="1" x14ac:dyDescent="0.15">
      <c r="A59" s="64" t="s">
        <v>75</v>
      </c>
      <c r="B59" s="57"/>
      <c r="C59" s="47" t="s">
        <v>69</v>
      </c>
      <c r="D59" s="44">
        <v>2</v>
      </c>
      <c r="E59" s="37"/>
      <c r="F59" s="42"/>
      <c r="G59" s="37"/>
      <c r="H59" s="37"/>
      <c r="I59" s="42">
        <v>0</v>
      </c>
      <c r="J59" s="42">
        <f>INT(D59*I59)</f>
        <v>0</v>
      </c>
      <c r="K59" s="42">
        <f>E59+G59+I59</f>
        <v>0</v>
      </c>
      <c r="L59" s="42">
        <f>F59+H59+J59</f>
        <v>0</v>
      </c>
      <c r="M59" s="51"/>
    </row>
    <row r="60" spans="1:13" ht="30.95" customHeight="1" x14ac:dyDescent="0.15">
      <c r="A60" s="56" t="s">
        <v>76</v>
      </c>
      <c r="B60" s="57"/>
      <c r="C60" s="56"/>
      <c r="D60" s="53"/>
      <c r="E60" s="54"/>
      <c r="F60" s="51"/>
      <c r="G60" s="54"/>
      <c r="H60" s="54"/>
      <c r="I60" s="51"/>
      <c r="J60" s="51">
        <f>SUM(J58:J59)</f>
        <v>0</v>
      </c>
      <c r="K60" s="51"/>
      <c r="L60" s="51">
        <f>F60+H60+J60</f>
        <v>0</v>
      </c>
      <c r="M60" s="51"/>
    </row>
    <row r="61" spans="1:13" ht="30.95" customHeight="1" x14ac:dyDescent="0.15">
      <c r="A61" s="56"/>
      <c r="B61" s="57"/>
      <c r="C61" s="56"/>
      <c r="D61" s="53"/>
      <c r="E61" s="54"/>
      <c r="F61" s="51"/>
      <c r="G61" s="54"/>
      <c r="H61" s="54"/>
      <c r="I61" s="51"/>
      <c r="J61" s="51"/>
      <c r="K61" s="51"/>
      <c r="L61" s="51"/>
      <c r="M61" s="51"/>
    </row>
    <row r="62" spans="1:13" ht="30.95" customHeight="1" x14ac:dyDescent="0.15">
      <c r="A62" s="56"/>
      <c r="B62" s="57"/>
      <c r="C62" s="56"/>
      <c r="D62" s="53"/>
      <c r="E62" s="54"/>
      <c r="F62" s="51"/>
      <c r="G62" s="54"/>
      <c r="H62" s="54"/>
      <c r="I62" s="51"/>
      <c r="J62" s="51"/>
      <c r="K62" s="51"/>
      <c r="L62" s="51"/>
      <c r="M62" s="51"/>
    </row>
    <row r="63" spans="1:13" ht="30.95" customHeight="1" x14ac:dyDescent="0.15">
      <c r="A63" s="56"/>
      <c r="B63" s="57"/>
      <c r="C63" s="56"/>
      <c r="D63" s="53"/>
      <c r="E63" s="54"/>
      <c r="F63" s="51"/>
      <c r="G63" s="54"/>
      <c r="H63" s="54"/>
      <c r="I63" s="51"/>
      <c r="J63" s="51"/>
      <c r="K63" s="51"/>
      <c r="L63" s="51"/>
      <c r="M63" s="51"/>
    </row>
    <row r="64" spans="1:13" ht="30.95" customHeight="1" x14ac:dyDescent="0.15">
      <c r="A64" s="56"/>
      <c r="B64" s="57"/>
      <c r="C64" s="56"/>
      <c r="D64" s="53"/>
      <c r="E64" s="54"/>
      <c r="F64" s="51"/>
      <c r="G64" s="54"/>
      <c r="H64" s="54"/>
      <c r="I64" s="51"/>
      <c r="J64" s="51"/>
      <c r="K64" s="51"/>
      <c r="L64" s="51"/>
      <c r="M64" s="51"/>
    </row>
    <row r="65" spans="1:13" ht="30.95" customHeight="1" x14ac:dyDescent="0.15">
      <c r="A65" s="56"/>
      <c r="B65" s="57"/>
      <c r="C65" s="56"/>
      <c r="D65" s="53"/>
      <c r="E65" s="54"/>
      <c r="F65" s="51"/>
      <c r="G65" s="54"/>
      <c r="H65" s="54"/>
      <c r="I65" s="51"/>
      <c r="J65" s="51"/>
      <c r="K65" s="51"/>
      <c r="L65" s="51"/>
      <c r="M65" s="51"/>
    </row>
    <row r="66" spans="1:13" ht="30.95" customHeight="1" x14ac:dyDescent="0.15">
      <c r="A66" s="56"/>
      <c r="B66" s="57"/>
      <c r="C66" s="56"/>
      <c r="D66" s="53"/>
      <c r="E66" s="54"/>
      <c r="F66" s="51"/>
      <c r="G66" s="54"/>
      <c r="H66" s="54"/>
      <c r="I66" s="51"/>
      <c r="J66" s="51"/>
      <c r="K66" s="51"/>
      <c r="L66" s="51"/>
      <c r="M66" s="51"/>
    </row>
    <row r="67" spans="1:13" ht="30.95" customHeight="1" x14ac:dyDescent="0.15">
      <c r="A67" s="56"/>
      <c r="B67" s="57"/>
      <c r="C67" s="56"/>
      <c r="D67" s="53"/>
      <c r="E67" s="54"/>
      <c r="F67" s="51"/>
      <c r="G67" s="54"/>
      <c r="H67" s="54"/>
      <c r="I67" s="51"/>
      <c r="J67" s="51"/>
      <c r="K67" s="51"/>
      <c r="L67" s="51"/>
      <c r="M67" s="51"/>
    </row>
    <row r="68" spans="1:13" ht="30.95" customHeight="1" x14ac:dyDescent="0.15">
      <c r="A68" s="58" t="s">
        <v>143</v>
      </c>
      <c r="B68" s="59"/>
      <c r="C68" s="58"/>
      <c r="D68" s="60"/>
      <c r="E68" s="61"/>
      <c r="F68" s="62">
        <f>F46</f>
        <v>0</v>
      </c>
      <c r="G68" s="61"/>
      <c r="H68" s="61">
        <f>H55</f>
        <v>0</v>
      </c>
      <c r="I68" s="62"/>
      <c r="J68" s="62">
        <f>J60</f>
        <v>0</v>
      </c>
      <c r="K68" s="62"/>
      <c r="L68" s="62">
        <f>F68+H68+J68</f>
        <v>0</v>
      </c>
      <c r="M68" s="62"/>
    </row>
    <row r="69" spans="1:13" ht="30.95" customHeight="1" x14ac:dyDescent="0.15">
      <c r="A69" s="39" t="s">
        <v>121</v>
      </c>
      <c r="B69" s="43"/>
      <c r="C69" s="45"/>
      <c r="D69" s="44"/>
      <c r="E69" s="37"/>
      <c r="F69" s="42"/>
      <c r="G69" s="37"/>
      <c r="H69" s="37"/>
      <c r="I69" s="42"/>
      <c r="J69" s="42"/>
      <c r="K69" s="42"/>
      <c r="L69" s="42"/>
      <c r="M69" s="42"/>
    </row>
    <row r="70" spans="1:13" ht="30.95" customHeight="1" x14ac:dyDescent="0.15">
      <c r="A70" s="39" t="s">
        <v>122</v>
      </c>
      <c r="B70" s="43"/>
      <c r="C70" s="45"/>
      <c r="D70" s="44"/>
      <c r="E70" s="37"/>
      <c r="F70" s="42"/>
      <c r="G70" s="37"/>
      <c r="H70" s="37"/>
      <c r="I70" s="42"/>
      <c r="J70" s="42"/>
      <c r="K70" s="42"/>
      <c r="L70" s="42"/>
      <c r="M70" s="42"/>
    </row>
    <row r="71" spans="1:13" ht="30.95" customHeight="1" x14ac:dyDescent="0.15">
      <c r="A71" s="38" t="s">
        <v>123</v>
      </c>
      <c r="B71" s="43" t="s">
        <v>129</v>
      </c>
      <c r="C71" s="45" t="s">
        <v>44</v>
      </c>
      <c r="D71" s="44">
        <v>150</v>
      </c>
      <c r="E71" s="37">
        <v>0</v>
      </c>
      <c r="F71" s="42">
        <f>INT(D71*E71)</f>
        <v>0</v>
      </c>
      <c r="G71" s="37"/>
      <c r="H71" s="37"/>
      <c r="I71" s="42"/>
      <c r="J71" s="42"/>
      <c r="K71" s="42">
        <f>E71+G71+I71</f>
        <v>0</v>
      </c>
      <c r="L71" s="42">
        <f>F71+H71+J71</f>
        <v>0</v>
      </c>
      <c r="M71" s="42"/>
    </row>
    <row r="72" spans="1:13" ht="30.95" customHeight="1" x14ac:dyDescent="0.15">
      <c r="A72" s="38" t="s">
        <v>124</v>
      </c>
      <c r="B72" s="43" t="s">
        <v>94</v>
      </c>
      <c r="C72" s="45" t="s">
        <v>43</v>
      </c>
      <c r="D72" s="44">
        <v>38</v>
      </c>
      <c r="E72" s="37">
        <v>0</v>
      </c>
      <c r="F72" s="42">
        <f t="shared" ref="F72:F75" si="24">INT(D72*E72)</f>
        <v>0</v>
      </c>
      <c r="G72" s="37"/>
      <c r="H72" s="37"/>
      <c r="I72" s="42"/>
      <c r="J72" s="42"/>
      <c r="K72" s="42">
        <f t="shared" ref="K72:K75" si="25">E72+G72+I72</f>
        <v>0</v>
      </c>
      <c r="L72" s="42">
        <f t="shared" ref="L72:L75" si="26">F72+H72+J72</f>
        <v>0</v>
      </c>
      <c r="M72" s="42"/>
    </row>
    <row r="73" spans="1:13" ht="30.95" customHeight="1" x14ac:dyDescent="0.15">
      <c r="A73" s="38" t="s">
        <v>125</v>
      </c>
      <c r="B73" s="43" t="s">
        <v>94</v>
      </c>
      <c r="C73" s="45" t="s">
        <v>43</v>
      </c>
      <c r="D73" s="44">
        <v>50</v>
      </c>
      <c r="E73" s="37">
        <v>0</v>
      </c>
      <c r="F73" s="42">
        <f t="shared" si="24"/>
        <v>0</v>
      </c>
      <c r="G73" s="37"/>
      <c r="H73" s="37"/>
      <c r="I73" s="42"/>
      <c r="J73" s="42"/>
      <c r="K73" s="42">
        <f t="shared" si="25"/>
        <v>0</v>
      </c>
      <c r="L73" s="42">
        <f t="shared" si="26"/>
        <v>0</v>
      </c>
      <c r="M73" s="42"/>
    </row>
    <row r="74" spans="1:13" ht="30.95" customHeight="1" x14ac:dyDescent="0.15">
      <c r="A74" s="38" t="s">
        <v>126</v>
      </c>
      <c r="B74" s="43"/>
      <c r="C74" s="45" t="s">
        <v>43</v>
      </c>
      <c r="D74" s="44">
        <v>75</v>
      </c>
      <c r="E74" s="37">
        <v>0</v>
      </c>
      <c r="F74" s="42">
        <f t="shared" si="24"/>
        <v>0</v>
      </c>
      <c r="G74" s="37"/>
      <c r="H74" s="37"/>
      <c r="I74" s="42"/>
      <c r="J74" s="42"/>
      <c r="K74" s="42">
        <f t="shared" si="25"/>
        <v>0</v>
      </c>
      <c r="L74" s="42">
        <f t="shared" si="26"/>
        <v>0</v>
      </c>
      <c r="M74" s="42"/>
    </row>
    <row r="75" spans="1:13" ht="30.95" customHeight="1" x14ac:dyDescent="0.15">
      <c r="A75" s="38" t="s">
        <v>127</v>
      </c>
      <c r="B75" s="43"/>
      <c r="C75" s="45" t="s">
        <v>43</v>
      </c>
      <c r="D75" s="44">
        <v>80</v>
      </c>
      <c r="E75" s="37">
        <v>0</v>
      </c>
      <c r="F75" s="42">
        <f t="shared" si="24"/>
        <v>0</v>
      </c>
      <c r="G75" s="37"/>
      <c r="H75" s="37"/>
      <c r="I75" s="42"/>
      <c r="J75" s="42"/>
      <c r="K75" s="42">
        <f t="shared" si="25"/>
        <v>0</v>
      </c>
      <c r="L75" s="42">
        <f t="shared" si="26"/>
        <v>0</v>
      </c>
      <c r="M75" s="42"/>
    </row>
    <row r="76" spans="1:13" ht="30.95" customHeight="1" x14ac:dyDescent="0.15">
      <c r="A76" s="38" t="s">
        <v>128</v>
      </c>
      <c r="B76" s="43"/>
      <c r="C76" s="45" t="s">
        <v>145</v>
      </c>
      <c r="D76" s="44">
        <v>1</v>
      </c>
      <c r="E76" s="37">
        <f>SUM(L71:L75)*30%</f>
        <v>0</v>
      </c>
      <c r="F76" s="42">
        <f>INT(D76*E76)</f>
        <v>0</v>
      </c>
      <c r="G76" s="37"/>
      <c r="H76" s="37"/>
      <c r="I76" s="42"/>
      <c r="J76" s="42"/>
      <c r="K76" s="42">
        <f t="shared" ref="K76" si="27">E76+G76+I76</f>
        <v>0</v>
      </c>
      <c r="L76" s="42">
        <f t="shared" ref="L76" si="28">F76+H76+J76</f>
        <v>0</v>
      </c>
      <c r="M76" s="42"/>
    </row>
    <row r="77" spans="1:13" ht="30.95" customHeight="1" x14ac:dyDescent="0.15">
      <c r="A77" s="50" t="s">
        <v>135</v>
      </c>
      <c r="B77" s="52"/>
      <c r="C77" s="50"/>
      <c r="D77" s="53"/>
      <c r="E77" s="54"/>
      <c r="F77" s="51">
        <f>SUM(F71:F76)</f>
        <v>0</v>
      </c>
      <c r="G77" s="54"/>
      <c r="H77" s="54"/>
      <c r="I77" s="51"/>
      <c r="J77" s="51"/>
      <c r="K77" s="51"/>
      <c r="L77" s="51">
        <f>F77+H77+J77</f>
        <v>0</v>
      </c>
      <c r="M77" s="42"/>
    </row>
    <row r="78" spans="1:13" ht="30.95" customHeight="1" x14ac:dyDescent="0.15">
      <c r="A78" s="38"/>
      <c r="B78" s="43"/>
      <c r="C78" s="45"/>
      <c r="D78" s="44"/>
      <c r="E78" s="37"/>
      <c r="F78" s="42"/>
      <c r="G78" s="37"/>
      <c r="H78" s="37"/>
      <c r="I78" s="42"/>
      <c r="J78" s="42"/>
      <c r="K78" s="42"/>
      <c r="L78" s="42"/>
      <c r="M78" s="42"/>
    </row>
    <row r="79" spans="1:13" ht="30.95" customHeight="1" x14ac:dyDescent="0.15">
      <c r="A79" s="39" t="s">
        <v>130</v>
      </c>
      <c r="B79" s="43"/>
      <c r="C79" s="45"/>
      <c r="D79" s="44"/>
      <c r="E79" s="37"/>
      <c r="F79" s="42"/>
      <c r="G79" s="37"/>
      <c r="H79" s="37"/>
      <c r="I79" s="42"/>
      <c r="J79" s="42"/>
      <c r="K79" s="42"/>
      <c r="L79" s="42"/>
      <c r="M79" s="42"/>
    </row>
    <row r="80" spans="1:13" ht="30.95" customHeight="1" x14ac:dyDescent="0.15">
      <c r="A80" s="38" t="s">
        <v>134</v>
      </c>
      <c r="B80" s="43" t="s">
        <v>131</v>
      </c>
      <c r="C80" s="45" t="s">
        <v>51</v>
      </c>
      <c r="D80" s="44">
        <v>1</v>
      </c>
      <c r="E80" s="37"/>
      <c r="F80" s="42"/>
      <c r="G80" s="37">
        <v>0</v>
      </c>
      <c r="H80" s="41">
        <f>INT(D80*G80)</f>
        <v>0</v>
      </c>
      <c r="I80" s="42"/>
      <c r="J80" s="42"/>
      <c r="K80" s="42">
        <f>E80+G80+I80</f>
        <v>0</v>
      </c>
      <c r="L80" s="42">
        <f>F80+H80+J80</f>
        <v>0</v>
      </c>
      <c r="M80" s="42"/>
    </row>
    <row r="81" spans="1:13" ht="30.95" customHeight="1" x14ac:dyDescent="0.15">
      <c r="A81" s="38" t="s">
        <v>134</v>
      </c>
      <c r="B81" s="43" t="s">
        <v>53</v>
      </c>
      <c r="C81" s="45" t="s">
        <v>51</v>
      </c>
      <c r="D81" s="44">
        <v>1</v>
      </c>
      <c r="E81" s="37"/>
      <c r="F81" s="42"/>
      <c r="G81" s="37">
        <v>0</v>
      </c>
      <c r="H81" s="41">
        <f t="shared" ref="H81:H83" si="29">INT(D81*G81)</f>
        <v>0</v>
      </c>
      <c r="I81" s="42"/>
      <c r="J81" s="42"/>
      <c r="K81" s="42">
        <f t="shared" ref="K81:K83" si="30">E81+G81+I81</f>
        <v>0</v>
      </c>
      <c r="L81" s="42">
        <f t="shared" ref="L81:L83" si="31">F81+H81+J81</f>
        <v>0</v>
      </c>
      <c r="M81" s="42"/>
    </row>
    <row r="82" spans="1:13" ht="30.95" customHeight="1" x14ac:dyDescent="0.15">
      <c r="A82" s="38" t="s">
        <v>134</v>
      </c>
      <c r="B82" s="43" t="s">
        <v>132</v>
      </c>
      <c r="C82" s="45" t="s">
        <v>51</v>
      </c>
      <c r="D82" s="44">
        <v>1</v>
      </c>
      <c r="E82" s="37"/>
      <c r="F82" s="42"/>
      <c r="G82" s="37">
        <v>0</v>
      </c>
      <c r="H82" s="41">
        <f>INT(D82*G82)</f>
        <v>0</v>
      </c>
      <c r="I82" s="42"/>
      <c r="J82" s="42"/>
      <c r="K82" s="42">
        <f t="shared" si="30"/>
        <v>0</v>
      </c>
      <c r="L82" s="42">
        <f t="shared" si="31"/>
        <v>0</v>
      </c>
      <c r="M82" s="42"/>
    </row>
    <row r="83" spans="1:13" ht="30.95" customHeight="1" x14ac:dyDescent="0.15">
      <c r="A83" s="38" t="s">
        <v>133</v>
      </c>
      <c r="B83" s="43" t="s">
        <v>92</v>
      </c>
      <c r="C83" s="45" t="s">
        <v>45</v>
      </c>
      <c r="D83" s="44">
        <v>1</v>
      </c>
      <c r="E83" s="37"/>
      <c r="F83" s="42"/>
      <c r="G83" s="37">
        <f>SUM(L76:L82)*3%</f>
        <v>0</v>
      </c>
      <c r="H83" s="41">
        <f t="shared" si="29"/>
        <v>0</v>
      </c>
      <c r="I83" s="42"/>
      <c r="J83" s="42"/>
      <c r="K83" s="42">
        <f t="shared" si="30"/>
        <v>0</v>
      </c>
      <c r="L83" s="42">
        <f t="shared" si="31"/>
        <v>0</v>
      </c>
      <c r="M83" s="42"/>
    </row>
    <row r="84" spans="1:13" ht="30.95" customHeight="1" x14ac:dyDescent="0.15">
      <c r="A84" s="50" t="s">
        <v>135</v>
      </c>
      <c r="B84" s="52"/>
      <c r="C84" s="50"/>
      <c r="D84" s="53"/>
      <c r="E84" s="54"/>
      <c r="F84" s="51"/>
      <c r="G84" s="54"/>
      <c r="H84" s="54">
        <f>SUM(H80:H83)</f>
        <v>0</v>
      </c>
      <c r="I84" s="51"/>
      <c r="J84" s="51"/>
      <c r="K84" s="51"/>
      <c r="L84" s="51">
        <f>F84+H84+J84</f>
        <v>0</v>
      </c>
      <c r="M84" s="42"/>
    </row>
    <row r="85" spans="1:13" ht="30.95" customHeight="1" x14ac:dyDescent="0.15">
      <c r="A85" s="38"/>
      <c r="B85" s="43"/>
      <c r="C85" s="45"/>
      <c r="D85" s="44"/>
      <c r="E85" s="37"/>
      <c r="F85" s="42"/>
      <c r="G85" s="37"/>
      <c r="H85" s="37"/>
      <c r="I85" s="42"/>
      <c r="J85" s="42"/>
      <c r="K85" s="42"/>
      <c r="L85" s="42"/>
      <c r="M85" s="42"/>
    </row>
    <row r="86" spans="1:13" ht="30.95" customHeight="1" x14ac:dyDescent="0.15">
      <c r="A86" s="38"/>
      <c r="B86" s="43"/>
      <c r="C86" s="45"/>
      <c r="D86" s="44"/>
      <c r="E86" s="37"/>
      <c r="F86" s="42"/>
      <c r="G86" s="37"/>
      <c r="H86" s="37"/>
      <c r="I86" s="42"/>
      <c r="J86" s="42"/>
      <c r="K86" s="42"/>
      <c r="L86" s="42"/>
      <c r="M86" s="42"/>
    </row>
    <row r="87" spans="1:13" ht="30.95" customHeight="1" x14ac:dyDescent="0.15">
      <c r="A87" s="38"/>
      <c r="B87" s="43"/>
      <c r="C87" s="45"/>
      <c r="D87" s="44"/>
      <c r="E87" s="37"/>
      <c r="F87" s="42"/>
      <c r="G87" s="37"/>
      <c r="H87" s="37"/>
      <c r="I87" s="42"/>
      <c r="J87" s="42"/>
      <c r="K87" s="42"/>
      <c r="L87" s="42"/>
      <c r="M87" s="42"/>
    </row>
    <row r="88" spans="1:13" ht="30.95" customHeight="1" x14ac:dyDescent="0.15">
      <c r="A88" s="38"/>
      <c r="B88" s="43"/>
      <c r="C88" s="45"/>
      <c r="D88" s="44"/>
      <c r="E88" s="37"/>
      <c r="F88" s="42"/>
      <c r="G88" s="37"/>
      <c r="H88" s="37"/>
      <c r="I88" s="42"/>
      <c r="J88" s="42"/>
      <c r="K88" s="42"/>
      <c r="L88" s="42"/>
      <c r="M88" s="42"/>
    </row>
    <row r="89" spans="1:13" ht="30.95" customHeight="1" x14ac:dyDescent="0.15">
      <c r="A89" s="38"/>
      <c r="B89" s="43"/>
      <c r="C89" s="45"/>
      <c r="D89" s="44"/>
      <c r="E89" s="37"/>
      <c r="F89" s="42"/>
      <c r="G89" s="37"/>
      <c r="H89" s="37"/>
      <c r="I89" s="42"/>
      <c r="J89" s="42"/>
      <c r="K89" s="42"/>
      <c r="L89" s="42"/>
      <c r="M89" s="42"/>
    </row>
    <row r="90" spans="1:13" ht="30.95" customHeight="1" x14ac:dyDescent="0.15">
      <c r="A90" s="58" t="s">
        <v>144</v>
      </c>
      <c r="B90" s="59"/>
      <c r="C90" s="58"/>
      <c r="D90" s="60"/>
      <c r="E90" s="61"/>
      <c r="F90" s="62">
        <f>F77</f>
        <v>0</v>
      </c>
      <c r="G90" s="61"/>
      <c r="H90" s="61">
        <f>H84</f>
        <v>0</v>
      </c>
      <c r="I90" s="62"/>
      <c r="J90" s="62"/>
      <c r="K90" s="62"/>
      <c r="L90" s="62">
        <f>F90+H90+J90</f>
        <v>0</v>
      </c>
      <c r="M90" s="75"/>
    </row>
    <row r="91" spans="1:13" ht="32.1" customHeight="1" x14ac:dyDescent="0.15">
      <c r="A91" s="39" t="s">
        <v>136</v>
      </c>
      <c r="B91" s="43"/>
      <c r="C91" s="45"/>
      <c r="D91" s="44"/>
      <c r="E91" s="37"/>
      <c r="F91" s="42"/>
      <c r="G91" s="37"/>
      <c r="H91" s="37"/>
      <c r="I91" s="42"/>
      <c r="J91" s="42"/>
      <c r="K91" s="42"/>
      <c r="L91" s="42"/>
      <c r="M91" s="42"/>
    </row>
    <row r="92" spans="1:13" ht="32.1" customHeight="1" x14ac:dyDescent="0.15">
      <c r="A92" s="39" t="s">
        <v>140</v>
      </c>
      <c r="B92" s="43"/>
      <c r="C92" s="45"/>
      <c r="D92" s="44"/>
      <c r="E92" s="37"/>
      <c r="F92" s="42"/>
      <c r="G92" s="37"/>
      <c r="H92" s="37"/>
      <c r="I92" s="42"/>
      <c r="J92" s="42"/>
      <c r="K92" s="42"/>
      <c r="L92" s="42"/>
      <c r="M92" s="42"/>
    </row>
    <row r="93" spans="1:13" ht="32.1" customHeight="1" x14ac:dyDescent="0.15">
      <c r="A93" s="38" t="s">
        <v>176</v>
      </c>
      <c r="B93" s="43" t="s">
        <v>57</v>
      </c>
      <c r="C93" s="45" t="s">
        <v>44</v>
      </c>
      <c r="D93" s="44">
        <v>770</v>
      </c>
      <c r="E93" s="37">
        <v>0</v>
      </c>
      <c r="F93" s="42">
        <f>INT(D93*E93)</f>
        <v>0</v>
      </c>
      <c r="G93" s="37"/>
      <c r="H93" s="37"/>
      <c r="I93" s="42"/>
      <c r="J93" s="42"/>
      <c r="K93" s="42">
        <f>E93+G93+I93</f>
        <v>0</v>
      </c>
      <c r="L93" s="42">
        <f>F93+H93+J93</f>
        <v>0</v>
      </c>
      <c r="M93" s="42"/>
    </row>
    <row r="94" spans="1:13" ht="32.1" customHeight="1" x14ac:dyDescent="0.15">
      <c r="A94" s="38" t="s">
        <v>77</v>
      </c>
      <c r="B94" s="43" t="s">
        <v>78</v>
      </c>
      <c r="C94" s="45" t="s">
        <v>44</v>
      </c>
      <c r="D94" s="44">
        <v>220</v>
      </c>
      <c r="E94" s="37">
        <v>0</v>
      </c>
      <c r="F94" s="42">
        <f t="shared" ref="F94:F97" si="32">INT(D94*E94)</f>
        <v>0</v>
      </c>
      <c r="G94" s="37"/>
      <c r="H94" s="37"/>
      <c r="I94" s="42"/>
      <c r="J94" s="42"/>
      <c r="K94" s="42">
        <f t="shared" ref="K94:K97" si="33">E94+G94+I94</f>
        <v>0</v>
      </c>
      <c r="L94" s="42">
        <f t="shared" ref="L94:L97" si="34">F94+H94+J94</f>
        <v>0</v>
      </c>
      <c r="M94" s="42"/>
    </row>
    <row r="95" spans="1:13" ht="32.1" customHeight="1" x14ac:dyDescent="0.15">
      <c r="A95" s="38" t="s">
        <v>58</v>
      </c>
      <c r="B95" s="43" t="s">
        <v>108</v>
      </c>
      <c r="C95" s="45" t="s">
        <v>44</v>
      </c>
      <c r="D95" s="44">
        <v>990</v>
      </c>
      <c r="E95" s="37">
        <v>0</v>
      </c>
      <c r="F95" s="42">
        <f t="shared" si="32"/>
        <v>0</v>
      </c>
      <c r="G95" s="37"/>
      <c r="H95" s="37"/>
      <c r="I95" s="42"/>
      <c r="J95" s="42"/>
      <c r="K95" s="42">
        <f t="shared" si="33"/>
        <v>0</v>
      </c>
      <c r="L95" s="42">
        <f t="shared" si="34"/>
        <v>0</v>
      </c>
      <c r="M95" s="42"/>
    </row>
    <row r="96" spans="1:13" ht="30.95" customHeight="1" x14ac:dyDescent="0.15">
      <c r="A96" s="38" t="s">
        <v>59</v>
      </c>
      <c r="B96" s="43" t="s">
        <v>175</v>
      </c>
      <c r="C96" s="45" t="s">
        <v>45</v>
      </c>
      <c r="D96" s="44">
        <v>1</v>
      </c>
      <c r="E96" s="37">
        <v>0</v>
      </c>
      <c r="F96" s="42">
        <f t="shared" si="32"/>
        <v>0</v>
      </c>
      <c r="G96" s="37"/>
      <c r="H96" s="37"/>
      <c r="I96" s="42"/>
      <c r="J96" s="42"/>
      <c r="K96" s="42">
        <f t="shared" si="33"/>
        <v>0</v>
      </c>
      <c r="L96" s="42">
        <f t="shared" si="34"/>
        <v>0</v>
      </c>
      <c r="M96" s="42"/>
    </row>
    <row r="97" spans="1:13" ht="30.95" customHeight="1" x14ac:dyDescent="0.15">
      <c r="A97" s="38" t="s">
        <v>79</v>
      </c>
      <c r="B97" s="43"/>
      <c r="C97" s="45" t="s">
        <v>45</v>
      </c>
      <c r="D97" s="44">
        <v>1</v>
      </c>
      <c r="E97" s="37">
        <f>SUM(F93:F96)*30%</f>
        <v>0</v>
      </c>
      <c r="F97" s="42">
        <f t="shared" si="32"/>
        <v>0</v>
      </c>
      <c r="G97" s="37"/>
      <c r="H97" s="37"/>
      <c r="I97" s="42"/>
      <c r="J97" s="42"/>
      <c r="K97" s="42">
        <f t="shared" si="33"/>
        <v>0</v>
      </c>
      <c r="L97" s="42">
        <f t="shared" si="34"/>
        <v>0</v>
      </c>
      <c r="M97" s="42"/>
    </row>
    <row r="98" spans="1:13" ht="30.95" customHeight="1" x14ac:dyDescent="0.15">
      <c r="A98" s="50" t="s">
        <v>56</v>
      </c>
      <c r="B98" s="52"/>
      <c r="C98" s="50"/>
      <c r="D98" s="53"/>
      <c r="E98" s="54"/>
      <c r="F98" s="51">
        <f>SUM(F93:F97)</f>
        <v>0</v>
      </c>
      <c r="G98" s="54"/>
      <c r="H98" s="54"/>
      <c r="I98" s="51"/>
      <c r="J98" s="51"/>
      <c r="K98" s="51"/>
      <c r="L98" s="51">
        <f>F98+H98+J98</f>
        <v>0</v>
      </c>
      <c r="M98" s="42"/>
    </row>
    <row r="99" spans="1:13" ht="30.95" customHeight="1" x14ac:dyDescent="0.15">
      <c r="A99" s="38"/>
      <c r="B99" s="43"/>
      <c r="C99" s="45"/>
      <c r="D99" s="44"/>
      <c r="E99" s="37"/>
      <c r="F99" s="42"/>
      <c r="G99" s="37"/>
      <c r="H99" s="37"/>
      <c r="I99" s="42"/>
      <c r="J99" s="42"/>
      <c r="K99" s="42"/>
      <c r="L99" s="42"/>
      <c r="M99" s="42"/>
    </row>
    <row r="100" spans="1:13" ht="30.95" customHeight="1" x14ac:dyDescent="0.15">
      <c r="A100" s="39" t="s">
        <v>141</v>
      </c>
      <c r="B100" s="43"/>
      <c r="C100" s="45"/>
      <c r="D100" s="44"/>
      <c r="E100" s="37"/>
      <c r="F100" s="42"/>
      <c r="G100" s="37"/>
      <c r="H100" s="37"/>
      <c r="I100" s="42"/>
      <c r="J100" s="42"/>
      <c r="K100" s="42"/>
      <c r="L100" s="42"/>
      <c r="M100" s="42"/>
    </row>
    <row r="101" spans="1:13" ht="30.95" customHeight="1" x14ac:dyDescent="0.15">
      <c r="A101" s="38" t="s">
        <v>74</v>
      </c>
      <c r="B101" s="43" t="s">
        <v>150</v>
      </c>
      <c r="C101" s="45" t="s">
        <v>51</v>
      </c>
      <c r="D101" s="44">
        <v>4</v>
      </c>
      <c r="E101" s="37"/>
      <c r="F101" s="42"/>
      <c r="G101" s="37">
        <v>0</v>
      </c>
      <c r="H101" s="37">
        <f>INT(D101*G101)</f>
        <v>0</v>
      </c>
      <c r="I101" s="42"/>
      <c r="J101" s="42"/>
      <c r="K101" s="42">
        <f>E101+G101+I101</f>
        <v>0</v>
      </c>
      <c r="L101" s="42">
        <f>F101+H101+J101</f>
        <v>0</v>
      </c>
      <c r="M101" s="42"/>
    </row>
    <row r="102" spans="1:13" ht="30.95" customHeight="1" x14ac:dyDescent="0.15">
      <c r="A102" s="38" t="s">
        <v>74</v>
      </c>
      <c r="B102" s="43" t="s">
        <v>54</v>
      </c>
      <c r="C102" s="45" t="s">
        <v>51</v>
      </c>
      <c r="D102" s="44">
        <v>13</v>
      </c>
      <c r="E102" s="37"/>
      <c r="F102" s="42"/>
      <c r="G102" s="37">
        <v>0</v>
      </c>
      <c r="H102" s="37">
        <f t="shared" ref="H102:H103" si="35">INT(D102*G102)</f>
        <v>0</v>
      </c>
      <c r="I102" s="42"/>
      <c r="J102" s="42"/>
      <c r="K102" s="42">
        <f t="shared" ref="K102:K103" si="36">E102+G102+I102</f>
        <v>0</v>
      </c>
      <c r="L102" s="42">
        <f t="shared" ref="L102:L103" si="37">F102+H102+J102</f>
        <v>0</v>
      </c>
      <c r="M102" s="42"/>
    </row>
    <row r="103" spans="1:13" ht="30.95" customHeight="1" x14ac:dyDescent="0.15">
      <c r="A103" s="38" t="s">
        <v>55</v>
      </c>
      <c r="B103" s="43" t="s">
        <v>83</v>
      </c>
      <c r="C103" s="45" t="s">
        <v>45</v>
      </c>
      <c r="D103" s="44">
        <v>1</v>
      </c>
      <c r="E103" s="37"/>
      <c r="F103" s="42"/>
      <c r="G103" s="37">
        <f>SUM(L101:L102)*3%</f>
        <v>0</v>
      </c>
      <c r="H103" s="37">
        <f t="shared" si="35"/>
        <v>0</v>
      </c>
      <c r="I103" s="42"/>
      <c r="J103" s="42"/>
      <c r="K103" s="42">
        <f t="shared" si="36"/>
        <v>0</v>
      </c>
      <c r="L103" s="42">
        <f t="shared" si="37"/>
        <v>0</v>
      </c>
      <c r="M103" s="42"/>
    </row>
    <row r="104" spans="1:13" ht="30.95" customHeight="1" x14ac:dyDescent="0.15">
      <c r="A104" s="50" t="s">
        <v>56</v>
      </c>
      <c r="B104" s="52"/>
      <c r="C104" s="50"/>
      <c r="D104" s="53"/>
      <c r="E104" s="54"/>
      <c r="F104" s="51"/>
      <c r="G104" s="54"/>
      <c r="H104" s="54">
        <f>SUM(H101:H103)</f>
        <v>0</v>
      </c>
      <c r="I104" s="51"/>
      <c r="J104" s="51"/>
      <c r="K104" s="51"/>
      <c r="L104" s="51">
        <f>F104+H104+J104</f>
        <v>0</v>
      </c>
      <c r="M104" s="51"/>
    </row>
    <row r="105" spans="1:13" ht="30.95" customHeight="1" x14ac:dyDescent="0.15">
      <c r="A105" s="38"/>
      <c r="B105" s="43"/>
      <c r="C105" s="45"/>
      <c r="D105" s="44"/>
      <c r="E105" s="37"/>
      <c r="F105" s="42"/>
      <c r="G105" s="37"/>
      <c r="H105" s="37"/>
      <c r="I105" s="42"/>
      <c r="J105" s="42"/>
      <c r="K105" s="42"/>
      <c r="L105" s="42"/>
      <c r="M105" s="42"/>
    </row>
    <row r="106" spans="1:13" ht="30.95" customHeight="1" x14ac:dyDescent="0.15">
      <c r="A106" s="38"/>
      <c r="B106" s="43"/>
      <c r="C106" s="45"/>
      <c r="D106" s="44"/>
      <c r="E106" s="37"/>
      <c r="F106" s="42"/>
      <c r="G106" s="37"/>
      <c r="H106" s="37"/>
      <c r="I106" s="42"/>
      <c r="J106" s="42"/>
      <c r="K106" s="42"/>
      <c r="L106" s="42"/>
      <c r="M106" s="42"/>
    </row>
    <row r="107" spans="1:13" ht="30.95" customHeight="1" x14ac:dyDescent="0.15">
      <c r="A107" s="38"/>
      <c r="B107" s="43"/>
      <c r="C107" s="45"/>
      <c r="D107" s="44"/>
      <c r="E107" s="37"/>
      <c r="F107" s="42"/>
      <c r="G107" s="37"/>
      <c r="H107" s="37"/>
      <c r="I107" s="42"/>
      <c r="J107" s="42"/>
      <c r="K107" s="42"/>
      <c r="L107" s="42"/>
      <c r="M107" s="42"/>
    </row>
    <row r="108" spans="1:13" ht="30.95" customHeight="1" x14ac:dyDescent="0.15">
      <c r="A108" s="38"/>
      <c r="B108" s="43"/>
      <c r="C108" s="45"/>
      <c r="D108" s="44"/>
      <c r="E108" s="37"/>
      <c r="F108" s="42"/>
      <c r="G108" s="37"/>
      <c r="H108" s="37"/>
      <c r="I108" s="42"/>
      <c r="J108" s="42"/>
      <c r="K108" s="42"/>
      <c r="L108" s="42"/>
      <c r="M108" s="42"/>
    </row>
    <row r="109" spans="1:13" ht="30.95" customHeight="1" x14ac:dyDescent="0.15">
      <c r="A109" s="38"/>
      <c r="B109" s="43"/>
      <c r="C109" s="45"/>
      <c r="D109" s="44"/>
      <c r="E109" s="37"/>
      <c r="F109" s="42"/>
      <c r="G109" s="37"/>
      <c r="H109" s="37"/>
      <c r="I109" s="42"/>
      <c r="J109" s="42"/>
      <c r="K109" s="42"/>
      <c r="L109" s="42"/>
      <c r="M109" s="42"/>
    </row>
    <row r="110" spans="1:13" ht="30.95" customHeight="1" x14ac:dyDescent="0.15">
      <c r="A110" s="38"/>
      <c r="B110" s="43"/>
      <c r="C110" s="45"/>
      <c r="D110" s="44"/>
      <c r="E110" s="37"/>
      <c r="F110" s="42"/>
      <c r="G110" s="37"/>
      <c r="H110" s="37"/>
      <c r="I110" s="42"/>
      <c r="J110" s="42"/>
      <c r="K110" s="42"/>
      <c r="L110" s="42"/>
      <c r="M110" s="42"/>
    </row>
    <row r="111" spans="1:13" ht="30.95" customHeight="1" x14ac:dyDescent="0.15">
      <c r="A111" s="38"/>
      <c r="B111" s="43"/>
      <c r="C111" s="45"/>
      <c r="D111" s="44"/>
      <c r="E111" s="37"/>
      <c r="F111" s="42"/>
      <c r="G111" s="37"/>
      <c r="H111" s="37"/>
      <c r="I111" s="42"/>
      <c r="J111" s="42"/>
      <c r="K111" s="42"/>
      <c r="L111" s="42"/>
      <c r="M111" s="42"/>
    </row>
    <row r="112" spans="1:13" ht="30.95" customHeight="1" x14ac:dyDescent="0.15">
      <c r="A112" s="58" t="s">
        <v>151</v>
      </c>
      <c r="B112" s="59"/>
      <c r="C112" s="58"/>
      <c r="D112" s="60"/>
      <c r="E112" s="61"/>
      <c r="F112" s="62">
        <f>F98</f>
        <v>0</v>
      </c>
      <c r="G112" s="61"/>
      <c r="H112" s="61">
        <f>H104</f>
        <v>0</v>
      </c>
      <c r="I112" s="62"/>
      <c r="J112" s="62"/>
      <c r="K112" s="62"/>
      <c r="L112" s="62">
        <f>F112+H112+J112</f>
        <v>0</v>
      </c>
      <c r="M112" s="62"/>
    </row>
    <row r="113" spans="1:13" ht="27" customHeight="1" x14ac:dyDescent="0.15">
      <c r="A113" s="67" t="s">
        <v>146</v>
      </c>
      <c r="B113" s="43"/>
      <c r="C113" s="45"/>
      <c r="D113" s="44"/>
      <c r="E113" s="37"/>
      <c r="F113" s="42"/>
      <c r="G113" s="37"/>
      <c r="H113" s="37"/>
      <c r="I113" s="42"/>
      <c r="J113" s="42"/>
      <c r="K113" s="42"/>
      <c r="L113" s="42"/>
      <c r="M113" s="42"/>
    </row>
    <row r="114" spans="1:13" ht="27" customHeight="1" x14ac:dyDescent="0.15">
      <c r="A114" s="39" t="s">
        <v>147</v>
      </c>
      <c r="B114" s="43"/>
      <c r="C114" s="45"/>
      <c r="D114" s="44"/>
      <c r="E114" s="37"/>
      <c r="F114" s="42"/>
      <c r="G114" s="37"/>
      <c r="H114" s="37"/>
      <c r="I114" s="42"/>
      <c r="J114" s="42"/>
      <c r="K114" s="42"/>
      <c r="L114" s="42"/>
      <c r="M114" s="42"/>
    </row>
    <row r="115" spans="1:13" ht="27" customHeight="1" x14ac:dyDescent="0.15">
      <c r="A115" s="38" t="s">
        <v>80</v>
      </c>
      <c r="B115" s="43" t="s">
        <v>137</v>
      </c>
      <c r="C115" s="45" t="s">
        <v>82</v>
      </c>
      <c r="D115" s="44">
        <v>2</v>
      </c>
      <c r="E115" s="37"/>
      <c r="F115" s="42"/>
      <c r="G115" s="37">
        <v>0</v>
      </c>
      <c r="H115" s="37">
        <f>INT(D115*G115)</f>
        <v>0</v>
      </c>
      <c r="I115" s="42"/>
      <c r="J115" s="42"/>
      <c r="K115" s="42">
        <f>E115+G115+J115</f>
        <v>0</v>
      </c>
      <c r="L115" s="42">
        <f>F115+H115+J115</f>
        <v>0</v>
      </c>
      <c r="M115" s="42"/>
    </row>
    <row r="116" spans="1:13" ht="27" customHeight="1" x14ac:dyDescent="0.15">
      <c r="A116" s="38" t="s">
        <v>80</v>
      </c>
      <c r="B116" s="43" t="s">
        <v>63</v>
      </c>
      <c r="C116" s="45" t="s">
        <v>82</v>
      </c>
      <c r="D116" s="44">
        <v>4</v>
      </c>
      <c r="E116" s="37"/>
      <c r="F116" s="42"/>
      <c r="G116" s="37">
        <v>0</v>
      </c>
      <c r="H116" s="37">
        <f t="shared" ref="H116:H118" si="38">INT(D116*G116)</f>
        <v>0</v>
      </c>
      <c r="I116" s="42"/>
      <c r="J116" s="42"/>
      <c r="K116" s="42">
        <f t="shared" ref="K116:K118" si="39">E116+G116+J116</f>
        <v>0</v>
      </c>
      <c r="L116" s="42">
        <f t="shared" ref="L116:L118" si="40">F116+H116+J116</f>
        <v>0</v>
      </c>
      <c r="M116" s="42"/>
    </row>
    <row r="117" spans="1:13" ht="27" customHeight="1" x14ac:dyDescent="0.15">
      <c r="A117" s="38" t="s">
        <v>134</v>
      </c>
      <c r="B117" s="43" t="s">
        <v>138</v>
      </c>
      <c r="C117" s="45" t="s">
        <v>139</v>
      </c>
      <c r="D117" s="44">
        <v>1</v>
      </c>
      <c r="E117" s="37"/>
      <c r="F117" s="42"/>
      <c r="G117" s="37">
        <v>0</v>
      </c>
      <c r="H117" s="37">
        <f t="shared" si="38"/>
        <v>0</v>
      </c>
      <c r="I117" s="42"/>
      <c r="J117" s="42"/>
      <c r="K117" s="42">
        <f t="shared" si="39"/>
        <v>0</v>
      </c>
      <c r="L117" s="42">
        <f t="shared" si="40"/>
        <v>0</v>
      </c>
      <c r="M117" s="42"/>
    </row>
    <row r="118" spans="1:13" ht="27" customHeight="1" x14ac:dyDescent="0.15">
      <c r="A118" s="38" t="s">
        <v>81</v>
      </c>
      <c r="B118" s="43" t="s">
        <v>83</v>
      </c>
      <c r="C118" s="45" t="s">
        <v>73</v>
      </c>
      <c r="D118" s="44">
        <v>1</v>
      </c>
      <c r="E118" s="37"/>
      <c r="F118" s="42"/>
      <c r="G118" s="37">
        <f>SUM(L115:L116)*3%</f>
        <v>0</v>
      </c>
      <c r="H118" s="37">
        <f t="shared" si="38"/>
        <v>0</v>
      </c>
      <c r="I118" s="42"/>
      <c r="J118" s="42"/>
      <c r="K118" s="42">
        <f t="shared" si="39"/>
        <v>0</v>
      </c>
      <c r="L118" s="42">
        <f t="shared" si="40"/>
        <v>0</v>
      </c>
      <c r="M118" s="42"/>
    </row>
    <row r="119" spans="1:13" ht="27" customHeight="1" x14ac:dyDescent="0.15">
      <c r="A119" s="50" t="s">
        <v>60</v>
      </c>
      <c r="B119" s="52"/>
      <c r="C119" s="50"/>
      <c r="D119" s="53"/>
      <c r="E119" s="54"/>
      <c r="F119" s="51"/>
      <c r="G119" s="54"/>
      <c r="H119" s="54">
        <f>SUM(H115:H118)</f>
        <v>0</v>
      </c>
      <c r="I119" s="51"/>
      <c r="J119" s="51"/>
      <c r="K119" s="51"/>
      <c r="L119" s="51">
        <f t="shared" ref="L119" si="41">F119+H119+J119</f>
        <v>0</v>
      </c>
      <c r="M119" s="51"/>
    </row>
    <row r="120" spans="1:13" ht="27" customHeight="1" x14ac:dyDescent="0.15">
      <c r="A120" s="38"/>
      <c r="B120" s="43"/>
      <c r="C120" s="45"/>
      <c r="D120" s="44"/>
      <c r="E120" s="37"/>
      <c r="F120" s="42"/>
      <c r="G120" s="37"/>
      <c r="H120" s="37"/>
      <c r="I120" s="42"/>
      <c r="J120" s="42"/>
      <c r="K120" s="42"/>
      <c r="L120" s="42"/>
      <c r="M120" s="42"/>
    </row>
    <row r="121" spans="1:13" ht="27" customHeight="1" x14ac:dyDescent="0.15">
      <c r="A121" s="39" t="s">
        <v>148</v>
      </c>
      <c r="B121" s="43"/>
      <c r="C121" s="45"/>
      <c r="D121" s="44"/>
      <c r="E121" s="37"/>
      <c r="F121" s="42"/>
      <c r="G121" s="37"/>
      <c r="H121" s="37"/>
      <c r="I121" s="42"/>
      <c r="J121" s="42"/>
      <c r="K121" s="42"/>
      <c r="L121" s="42"/>
      <c r="M121" s="42"/>
    </row>
    <row r="122" spans="1:13" ht="27" customHeight="1" x14ac:dyDescent="0.15">
      <c r="A122" s="38" t="s">
        <v>84</v>
      </c>
      <c r="B122" s="43"/>
      <c r="C122" s="45" t="s">
        <v>73</v>
      </c>
      <c r="D122" s="44">
        <v>1</v>
      </c>
      <c r="E122" s="37"/>
      <c r="F122" s="42"/>
      <c r="G122" s="37"/>
      <c r="H122" s="37"/>
      <c r="I122" s="42">
        <v>0</v>
      </c>
      <c r="J122" s="42">
        <f>INT(D122*I122)</f>
        <v>0</v>
      </c>
      <c r="K122" s="42">
        <f>E122+G122+I122</f>
        <v>0</v>
      </c>
      <c r="L122" s="42">
        <f>F122+H122+J122</f>
        <v>0</v>
      </c>
      <c r="M122" s="42"/>
    </row>
    <row r="123" spans="1:13" ht="27" customHeight="1" x14ac:dyDescent="0.15">
      <c r="A123" s="50" t="s">
        <v>60</v>
      </c>
      <c r="B123" s="52"/>
      <c r="C123" s="50"/>
      <c r="D123" s="53"/>
      <c r="E123" s="54"/>
      <c r="F123" s="51"/>
      <c r="G123" s="54"/>
      <c r="H123" s="54"/>
      <c r="I123" s="51"/>
      <c r="J123" s="51">
        <f>SUM(J122)</f>
        <v>0</v>
      </c>
      <c r="K123" s="51"/>
      <c r="L123" s="51">
        <f>F123+H123+J123</f>
        <v>0</v>
      </c>
      <c r="M123" s="51"/>
    </row>
    <row r="124" spans="1:13" ht="27" customHeight="1" x14ac:dyDescent="0.15">
      <c r="A124" s="38"/>
      <c r="B124" s="43"/>
      <c r="C124" s="45"/>
      <c r="D124" s="44"/>
      <c r="E124" s="37"/>
      <c r="F124" s="42"/>
      <c r="G124" s="37"/>
      <c r="H124" s="37"/>
      <c r="I124" s="42"/>
      <c r="J124" s="42"/>
      <c r="K124" s="42"/>
      <c r="L124" s="42"/>
      <c r="M124" s="42"/>
    </row>
    <row r="125" spans="1:13" ht="27" customHeight="1" x14ac:dyDescent="0.15">
      <c r="A125" s="58" t="s">
        <v>152</v>
      </c>
      <c r="B125" s="59"/>
      <c r="C125" s="58"/>
      <c r="D125" s="60"/>
      <c r="E125" s="61"/>
      <c r="F125" s="62"/>
      <c r="G125" s="61"/>
      <c r="H125" s="61">
        <f>H119</f>
        <v>0</v>
      </c>
      <c r="I125" s="62"/>
      <c r="J125" s="62">
        <f>J123</f>
        <v>0</v>
      </c>
      <c r="K125" s="62"/>
      <c r="L125" s="62">
        <f>F125+H125+J125</f>
        <v>0</v>
      </c>
      <c r="M125" s="62"/>
    </row>
    <row r="126" spans="1:13" ht="27" customHeight="1" x14ac:dyDescent="0.15">
      <c r="A126" s="39" t="s">
        <v>149</v>
      </c>
      <c r="B126" s="43"/>
      <c r="C126" s="45"/>
      <c r="D126" s="44"/>
      <c r="E126" s="37"/>
      <c r="F126" s="42"/>
      <c r="G126" s="37"/>
      <c r="H126" s="37"/>
      <c r="I126" s="42"/>
      <c r="J126" s="42"/>
      <c r="K126" s="42"/>
      <c r="L126" s="42"/>
      <c r="M126" s="42"/>
    </row>
    <row r="127" spans="1:13" ht="27" customHeight="1" x14ac:dyDescent="0.15">
      <c r="A127" s="39" t="s">
        <v>140</v>
      </c>
      <c r="B127" s="43"/>
      <c r="C127" s="45"/>
      <c r="D127" s="44"/>
      <c r="E127" s="37"/>
      <c r="F127" s="42"/>
      <c r="G127" s="37"/>
      <c r="H127" s="37"/>
      <c r="I127" s="42"/>
      <c r="J127" s="42"/>
      <c r="K127" s="42"/>
      <c r="L127" s="42"/>
      <c r="M127" s="42"/>
    </row>
    <row r="128" spans="1:13" ht="27" customHeight="1" x14ac:dyDescent="0.15">
      <c r="A128" s="38" t="s">
        <v>85</v>
      </c>
      <c r="B128" s="43" t="s">
        <v>115</v>
      </c>
      <c r="C128" s="45" t="s">
        <v>43</v>
      </c>
      <c r="D128" s="44">
        <v>19</v>
      </c>
      <c r="E128" s="37">
        <v>0</v>
      </c>
      <c r="F128" s="42">
        <f>INT(D128*E128)</f>
        <v>0</v>
      </c>
      <c r="G128" s="37"/>
      <c r="H128" s="37"/>
      <c r="I128" s="42"/>
      <c r="J128" s="42"/>
      <c r="K128" s="42">
        <f t="shared" ref="K128:L131" si="42">E128+G128+I128</f>
        <v>0</v>
      </c>
      <c r="L128" s="42">
        <f t="shared" si="42"/>
        <v>0</v>
      </c>
      <c r="M128" s="42"/>
    </row>
    <row r="129" spans="1:13" ht="27" customHeight="1" x14ac:dyDescent="0.15">
      <c r="A129" s="38" t="s">
        <v>86</v>
      </c>
      <c r="B129" s="43" t="s">
        <v>115</v>
      </c>
      <c r="C129" s="45" t="s">
        <v>87</v>
      </c>
      <c r="D129" s="44">
        <v>19</v>
      </c>
      <c r="E129" s="37">
        <v>0</v>
      </c>
      <c r="F129" s="42">
        <f>INT(D129*E129)</f>
        <v>0</v>
      </c>
      <c r="G129" s="37"/>
      <c r="H129" s="37"/>
      <c r="I129" s="42"/>
      <c r="J129" s="42"/>
      <c r="K129" s="42">
        <f t="shared" si="42"/>
        <v>0</v>
      </c>
      <c r="L129" s="42">
        <f t="shared" si="42"/>
        <v>0</v>
      </c>
      <c r="M129" s="42"/>
    </row>
    <row r="130" spans="1:13" ht="27" customHeight="1" x14ac:dyDescent="0.15">
      <c r="A130" s="38" t="s">
        <v>109</v>
      </c>
      <c r="B130" s="43" t="s">
        <v>111</v>
      </c>
      <c r="C130" s="45" t="s">
        <v>110</v>
      </c>
      <c r="D130" s="44">
        <v>4</v>
      </c>
      <c r="E130" s="37">
        <v>0</v>
      </c>
      <c r="F130" s="42">
        <f>INT(D130*E130)</f>
        <v>0</v>
      </c>
      <c r="G130" s="37"/>
      <c r="H130" s="37"/>
      <c r="I130" s="42"/>
      <c r="J130" s="42"/>
      <c r="K130" s="42">
        <f t="shared" si="42"/>
        <v>0</v>
      </c>
      <c r="L130" s="42">
        <f t="shared" si="42"/>
        <v>0</v>
      </c>
      <c r="M130" s="42"/>
    </row>
    <row r="131" spans="1:13" ht="27" customHeight="1" x14ac:dyDescent="0.15">
      <c r="A131" s="38" t="s">
        <v>114</v>
      </c>
      <c r="B131" s="43"/>
      <c r="C131" s="45" t="s">
        <v>113</v>
      </c>
      <c r="D131" s="44">
        <v>1</v>
      </c>
      <c r="E131" s="37">
        <f>SUM(L128:L130)*10%</f>
        <v>0</v>
      </c>
      <c r="F131" s="42">
        <f>INT(D131*E131)</f>
        <v>0</v>
      </c>
      <c r="G131" s="37"/>
      <c r="H131" s="37"/>
      <c r="I131" s="42"/>
      <c r="J131" s="42"/>
      <c r="K131" s="42">
        <f t="shared" si="42"/>
        <v>0</v>
      </c>
      <c r="L131" s="42">
        <f t="shared" si="42"/>
        <v>0</v>
      </c>
      <c r="M131" s="42"/>
    </row>
    <row r="132" spans="1:13" ht="27" customHeight="1" x14ac:dyDescent="0.15">
      <c r="A132" s="50" t="s">
        <v>76</v>
      </c>
      <c r="B132" s="65"/>
      <c r="C132" s="50"/>
      <c r="D132" s="56"/>
      <c r="E132" s="54"/>
      <c r="F132" s="51">
        <f>SUM(F128:F131)</f>
        <v>0</v>
      </c>
      <c r="G132" s="54"/>
      <c r="H132" s="54"/>
      <c r="I132" s="51"/>
      <c r="J132" s="51"/>
      <c r="K132" s="51"/>
      <c r="L132" s="51">
        <f>F132+H132+J132</f>
        <v>0</v>
      </c>
      <c r="M132" s="51"/>
    </row>
    <row r="133" spans="1:13" ht="27" customHeight="1" x14ac:dyDescent="0.15">
      <c r="A133" s="39"/>
      <c r="B133" s="43"/>
      <c r="C133" s="45"/>
      <c r="D133" s="44"/>
      <c r="E133" s="37"/>
      <c r="F133" s="42"/>
      <c r="G133" s="37"/>
      <c r="H133" s="37"/>
      <c r="I133" s="42"/>
      <c r="J133" s="42"/>
      <c r="K133" s="42"/>
      <c r="L133" s="42"/>
      <c r="M133" s="42"/>
    </row>
    <row r="134" spans="1:13" ht="27" customHeight="1" x14ac:dyDescent="0.15">
      <c r="A134" s="39" t="s">
        <v>148</v>
      </c>
      <c r="B134" s="43"/>
      <c r="C134" s="45"/>
      <c r="D134" s="44"/>
      <c r="E134" s="37"/>
      <c r="F134" s="42"/>
      <c r="G134" s="37"/>
      <c r="H134" s="37"/>
      <c r="I134" s="42"/>
      <c r="J134" s="42"/>
      <c r="K134" s="42"/>
      <c r="L134" s="42"/>
      <c r="M134" s="42"/>
    </row>
    <row r="135" spans="1:13" ht="27" customHeight="1" x14ac:dyDescent="0.15">
      <c r="A135" s="38" t="s">
        <v>112</v>
      </c>
      <c r="B135" s="43"/>
      <c r="C135" s="45" t="s">
        <v>73</v>
      </c>
      <c r="D135" s="44">
        <v>1</v>
      </c>
      <c r="E135" s="37"/>
      <c r="F135" s="42"/>
      <c r="G135" s="37"/>
      <c r="H135" s="37"/>
      <c r="I135" s="42">
        <v>0</v>
      </c>
      <c r="J135" s="42">
        <f>INT(D135*I135)</f>
        <v>0</v>
      </c>
      <c r="K135" s="42">
        <f>E135+G135+I135</f>
        <v>0</v>
      </c>
      <c r="L135" s="42">
        <f>F135+H135+J135</f>
        <v>0</v>
      </c>
      <c r="M135" s="42"/>
    </row>
    <row r="136" spans="1:13" ht="27" customHeight="1" x14ac:dyDescent="0.15">
      <c r="A136" s="50" t="s">
        <v>76</v>
      </c>
      <c r="B136" s="52"/>
      <c r="C136" s="50"/>
      <c r="D136" s="53"/>
      <c r="E136" s="54"/>
      <c r="F136" s="51"/>
      <c r="G136" s="54"/>
      <c r="H136" s="54"/>
      <c r="I136" s="51"/>
      <c r="J136" s="51">
        <f>SUM(J135)</f>
        <v>0</v>
      </c>
      <c r="K136" s="51"/>
      <c r="L136" s="51">
        <f>F136+H136+J136</f>
        <v>0</v>
      </c>
      <c r="M136" s="42"/>
    </row>
    <row r="137" spans="1:13" ht="27" customHeight="1" x14ac:dyDescent="0.15">
      <c r="A137" s="50"/>
      <c r="B137" s="52"/>
      <c r="C137" s="50"/>
      <c r="D137" s="53"/>
      <c r="E137" s="54"/>
      <c r="F137" s="51"/>
      <c r="G137" s="54"/>
      <c r="H137" s="54"/>
      <c r="I137" s="51"/>
      <c r="J137" s="51"/>
      <c r="K137" s="51"/>
      <c r="L137" s="51"/>
      <c r="M137" s="42"/>
    </row>
    <row r="138" spans="1:13" ht="27" customHeight="1" x14ac:dyDescent="0.15">
      <c r="A138" s="58" t="s">
        <v>153</v>
      </c>
      <c r="B138" s="59"/>
      <c r="C138" s="58"/>
      <c r="D138" s="60"/>
      <c r="E138" s="61"/>
      <c r="F138" s="62">
        <f>F132</f>
        <v>0</v>
      </c>
      <c r="G138" s="61"/>
      <c r="H138" s="61"/>
      <c r="I138" s="62"/>
      <c r="J138" s="62">
        <f>J136</f>
        <v>0</v>
      </c>
      <c r="K138" s="62"/>
      <c r="L138" s="62">
        <f>F138+H138+J138</f>
        <v>0</v>
      </c>
      <c r="M138" s="62"/>
    </row>
    <row r="139" spans="1:13" ht="32.1" customHeight="1" x14ac:dyDescent="0.15">
      <c r="A139" s="68" t="s">
        <v>161</v>
      </c>
      <c r="B139" s="68"/>
      <c r="C139" s="68"/>
      <c r="D139" s="68"/>
      <c r="E139" s="68"/>
      <c r="F139" s="68"/>
      <c r="G139" s="68"/>
      <c r="H139" s="68"/>
      <c r="I139" s="68"/>
      <c r="J139" s="68"/>
      <c r="K139" s="68"/>
      <c r="L139" s="68"/>
      <c r="M139" s="68"/>
    </row>
    <row r="140" spans="1:13" ht="32.1" customHeight="1" x14ac:dyDescent="0.15">
      <c r="A140" s="68" t="s">
        <v>140</v>
      </c>
      <c r="B140" s="69"/>
      <c r="C140" s="69"/>
      <c r="D140" s="69"/>
      <c r="E140" s="69"/>
      <c r="F140" s="69"/>
      <c r="G140" s="69"/>
      <c r="H140" s="69"/>
      <c r="I140" s="69"/>
      <c r="J140" s="69"/>
      <c r="K140" s="69"/>
      <c r="L140" s="69"/>
      <c r="M140" s="69"/>
    </row>
    <row r="141" spans="1:13" ht="32.1" customHeight="1" x14ac:dyDescent="0.15">
      <c r="A141" s="69" t="s">
        <v>163</v>
      </c>
      <c r="B141" s="69" t="s">
        <v>166</v>
      </c>
      <c r="C141" s="73" t="s">
        <v>44</v>
      </c>
      <c r="D141" s="69">
        <v>66</v>
      </c>
      <c r="E141" s="69">
        <v>0</v>
      </c>
      <c r="F141" s="69">
        <f>INT(D141*E141)</f>
        <v>0</v>
      </c>
      <c r="G141" s="69"/>
      <c r="H141" s="69"/>
      <c r="I141" s="69"/>
      <c r="J141" s="69"/>
      <c r="K141" s="69">
        <f>E141+G141+I141</f>
        <v>0</v>
      </c>
      <c r="L141" s="69">
        <f>F141+H141+J141</f>
        <v>0</v>
      </c>
      <c r="M141" s="69"/>
    </row>
    <row r="142" spans="1:13" ht="32.1" customHeight="1" x14ac:dyDescent="0.15">
      <c r="A142" s="69" t="s">
        <v>164</v>
      </c>
      <c r="B142" s="69" t="s">
        <v>167</v>
      </c>
      <c r="C142" s="73" t="s">
        <v>44</v>
      </c>
      <c r="D142" s="69">
        <v>10</v>
      </c>
      <c r="E142" s="69">
        <v>0</v>
      </c>
      <c r="F142" s="69">
        <f t="shared" ref="F142:F145" si="43">INT(D142*E142)</f>
        <v>0</v>
      </c>
      <c r="G142" s="69"/>
      <c r="H142" s="69"/>
      <c r="I142" s="69"/>
      <c r="J142" s="69"/>
      <c r="K142" s="69">
        <f t="shared" ref="K142:K150" si="44">E142+G142+I142</f>
        <v>0</v>
      </c>
      <c r="L142" s="69">
        <f t="shared" ref="L142:L150" si="45">F142+H142+J142</f>
        <v>0</v>
      </c>
      <c r="M142" s="69"/>
    </row>
    <row r="143" spans="1:13" ht="32.1" customHeight="1" x14ac:dyDescent="0.15">
      <c r="A143" s="69" t="s">
        <v>89</v>
      </c>
      <c r="B143" s="69" t="s">
        <v>90</v>
      </c>
      <c r="C143" s="73" t="s">
        <v>43</v>
      </c>
      <c r="D143" s="69">
        <v>360</v>
      </c>
      <c r="E143" s="69">
        <v>0</v>
      </c>
      <c r="F143" s="69">
        <f t="shared" si="43"/>
        <v>0</v>
      </c>
      <c r="G143" s="69"/>
      <c r="H143" s="69"/>
      <c r="I143" s="69"/>
      <c r="J143" s="69"/>
      <c r="K143" s="69">
        <f t="shared" si="44"/>
        <v>0</v>
      </c>
      <c r="L143" s="69">
        <f t="shared" si="45"/>
        <v>0</v>
      </c>
      <c r="M143" s="69"/>
    </row>
    <row r="144" spans="1:13" ht="32.1" customHeight="1" x14ac:dyDescent="0.15">
      <c r="A144" s="69" t="s">
        <v>165</v>
      </c>
      <c r="B144" s="69"/>
      <c r="C144" s="73" t="s">
        <v>43</v>
      </c>
      <c r="D144" s="69">
        <v>20</v>
      </c>
      <c r="E144" s="69">
        <v>0</v>
      </c>
      <c r="F144" s="69">
        <f t="shared" si="43"/>
        <v>0</v>
      </c>
      <c r="G144" s="69"/>
      <c r="H144" s="69"/>
      <c r="I144" s="69"/>
      <c r="J144" s="69"/>
      <c r="K144" s="69">
        <f t="shared" si="44"/>
        <v>0</v>
      </c>
      <c r="L144" s="69">
        <f t="shared" si="45"/>
        <v>0</v>
      </c>
      <c r="M144" s="69"/>
    </row>
    <row r="145" spans="1:13" ht="32.1" customHeight="1" x14ac:dyDescent="0.15">
      <c r="A145" s="69" t="s">
        <v>169</v>
      </c>
      <c r="B145" s="69"/>
      <c r="C145" s="73" t="s">
        <v>168</v>
      </c>
      <c r="D145" s="69">
        <v>1</v>
      </c>
      <c r="E145" s="69">
        <f>SUM(L141:L144)*20%</f>
        <v>0</v>
      </c>
      <c r="F145" s="69">
        <f t="shared" si="43"/>
        <v>0</v>
      </c>
      <c r="G145" s="69"/>
      <c r="H145" s="69"/>
      <c r="I145" s="69"/>
      <c r="J145" s="69"/>
      <c r="K145" s="69">
        <f t="shared" si="44"/>
        <v>0</v>
      </c>
      <c r="L145" s="69">
        <f t="shared" si="45"/>
        <v>0</v>
      </c>
      <c r="M145" s="69"/>
    </row>
    <row r="146" spans="1:13" ht="32.1" customHeight="1" x14ac:dyDescent="0.15">
      <c r="A146" s="70" t="s">
        <v>91</v>
      </c>
      <c r="B146" s="68"/>
      <c r="C146" s="70"/>
      <c r="D146" s="68"/>
      <c r="E146" s="68"/>
      <c r="F146" s="68">
        <f>SUM(F141:F145)</f>
        <v>0</v>
      </c>
      <c r="G146" s="68"/>
      <c r="H146" s="68"/>
      <c r="I146" s="68"/>
      <c r="J146" s="68"/>
      <c r="K146" s="68"/>
      <c r="L146" s="68">
        <f>SUM(L141:L145)</f>
        <v>0</v>
      </c>
      <c r="M146" s="68"/>
    </row>
    <row r="147" spans="1:13" ht="32.1" customHeight="1" x14ac:dyDescent="0.15">
      <c r="A147" s="70"/>
      <c r="B147" s="68"/>
      <c r="C147" s="70"/>
      <c r="D147" s="68"/>
      <c r="E147" s="68"/>
      <c r="F147" s="68"/>
      <c r="G147" s="68"/>
      <c r="H147" s="68"/>
      <c r="I147" s="68"/>
      <c r="J147" s="68"/>
      <c r="K147" s="68"/>
      <c r="L147" s="68"/>
      <c r="M147" s="68"/>
    </row>
    <row r="148" spans="1:13" ht="32.1" customHeight="1" x14ac:dyDescent="0.15">
      <c r="A148" s="68" t="s">
        <v>141</v>
      </c>
      <c r="B148" s="69"/>
      <c r="C148" s="73"/>
      <c r="D148" s="69"/>
      <c r="E148" s="69"/>
      <c r="F148" s="69"/>
      <c r="G148" s="69"/>
      <c r="H148" s="69"/>
      <c r="I148" s="69"/>
      <c r="J148" s="69"/>
      <c r="K148" s="69"/>
      <c r="L148" s="69"/>
      <c r="M148" s="69"/>
    </row>
    <row r="149" spans="1:13" ht="32.1" customHeight="1" x14ac:dyDescent="0.15">
      <c r="A149" s="69" t="s">
        <v>99</v>
      </c>
      <c r="B149" s="69" t="s">
        <v>54</v>
      </c>
      <c r="C149" s="73" t="s">
        <v>51</v>
      </c>
      <c r="D149" s="69">
        <v>4</v>
      </c>
      <c r="E149" s="69"/>
      <c r="F149" s="69"/>
      <c r="G149" s="69">
        <v>0</v>
      </c>
      <c r="H149" s="69">
        <f>INT(D149*G149)</f>
        <v>0</v>
      </c>
      <c r="I149" s="69"/>
      <c r="J149" s="69"/>
      <c r="K149" s="69">
        <f t="shared" si="44"/>
        <v>0</v>
      </c>
      <c r="L149" s="69">
        <f t="shared" si="45"/>
        <v>0</v>
      </c>
      <c r="M149" s="69"/>
    </row>
    <row r="150" spans="1:13" ht="32.1" customHeight="1" x14ac:dyDescent="0.15">
      <c r="A150" s="69" t="s">
        <v>55</v>
      </c>
      <c r="B150" s="69" t="s">
        <v>92</v>
      </c>
      <c r="C150" s="73" t="s">
        <v>45</v>
      </c>
      <c r="D150" s="69">
        <v>1</v>
      </c>
      <c r="E150" s="69"/>
      <c r="F150" s="69"/>
      <c r="G150" s="69">
        <f>L149*3%</f>
        <v>0</v>
      </c>
      <c r="H150" s="69">
        <f>INT(D150*G150)</f>
        <v>0</v>
      </c>
      <c r="I150" s="69"/>
      <c r="J150" s="69"/>
      <c r="K150" s="69">
        <f t="shared" si="44"/>
        <v>0</v>
      </c>
      <c r="L150" s="69">
        <f t="shared" si="45"/>
        <v>0</v>
      </c>
      <c r="M150" s="69"/>
    </row>
    <row r="151" spans="1:13" ht="32.1" customHeight="1" x14ac:dyDescent="0.15">
      <c r="A151" s="70" t="s">
        <v>93</v>
      </c>
      <c r="B151" s="68"/>
      <c r="C151" s="68"/>
      <c r="D151" s="68"/>
      <c r="E151" s="68"/>
      <c r="F151" s="68"/>
      <c r="G151" s="68"/>
      <c r="H151" s="68">
        <f>SUM(H149:H150)</f>
        <v>0</v>
      </c>
      <c r="I151" s="68"/>
      <c r="J151" s="68"/>
      <c r="K151" s="68"/>
      <c r="L151" s="68">
        <f>SUM(L149:L150)</f>
        <v>0</v>
      </c>
      <c r="M151" s="68"/>
    </row>
    <row r="152" spans="1:13" ht="32.1" customHeight="1" x14ac:dyDescent="0.15">
      <c r="A152" s="69"/>
      <c r="B152" s="69"/>
      <c r="C152" s="69"/>
      <c r="D152" s="69"/>
      <c r="E152" s="69"/>
      <c r="F152" s="69"/>
      <c r="G152" s="69"/>
      <c r="H152" s="69"/>
      <c r="I152" s="69"/>
      <c r="J152" s="69"/>
      <c r="K152" s="69"/>
      <c r="L152" s="69"/>
      <c r="M152" s="69"/>
    </row>
    <row r="153" spans="1:13" ht="32.1" customHeight="1" x14ac:dyDescent="0.15">
      <c r="A153" s="69"/>
      <c r="B153" s="69"/>
      <c r="C153" s="69"/>
      <c r="D153" s="69"/>
      <c r="E153" s="69"/>
      <c r="F153" s="69"/>
      <c r="G153" s="69"/>
      <c r="H153" s="69"/>
      <c r="I153" s="69"/>
      <c r="J153" s="69"/>
      <c r="K153" s="69"/>
      <c r="L153" s="69"/>
      <c r="M153" s="69"/>
    </row>
    <row r="154" spans="1:13" ht="32.1" customHeight="1" x14ac:dyDescent="0.15">
      <c r="A154" s="69"/>
      <c r="B154" s="69"/>
      <c r="C154" s="69"/>
      <c r="D154" s="69"/>
      <c r="E154" s="69"/>
      <c r="F154" s="69"/>
      <c r="G154" s="69"/>
      <c r="H154" s="69"/>
      <c r="I154" s="69"/>
      <c r="J154" s="69"/>
      <c r="K154" s="69"/>
      <c r="L154" s="69"/>
      <c r="M154" s="69"/>
    </row>
    <row r="155" spans="1:13" ht="32.1" customHeight="1" x14ac:dyDescent="0.15">
      <c r="A155" s="69"/>
      <c r="B155" s="69"/>
      <c r="C155" s="69"/>
      <c r="D155" s="69"/>
      <c r="E155" s="69"/>
      <c r="F155" s="69"/>
      <c r="G155" s="69"/>
      <c r="H155" s="69"/>
      <c r="I155" s="69"/>
      <c r="J155" s="69"/>
      <c r="K155" s="69"/>
      <c r="L155" s="69"/>
      <c r="M155" s="69"/>
    </row>
    <row r="156" spans="1:13" ht="32.1" customHeight="1" x14ac:dyDescent="0.15">
      <c r="A156" s="69"/>
      <c r="B156" s="69"/>
      <c r="C156" s="69"/>
      <c r="D156" s="69"/>
      <c r="E156" s="69"/>
      <c r="F156" s="69"/>
      <c r="G156" s="69"/>
      <c r="H156" s="69"/>
      <c r="I156" s="69"/>
      <c r="J156" s="69"/>
      <c r="K156" s="69"/>
      <c r="L156" s="69"/>
      <c r="M156" s="69"/>
    </row>
    <row r="157" spans="1:13" ht="32.1" customHeight="1" x14ac:dyDescent="0.15">
      <c r="A157" s="69"/>
      <c r="B157" s="69"/>
      <c r="C157" s="69"/>
      <c r="D157" s="69"/>
      <c r="E157" s="69"/>
      <c r="F157" s="69"/>
      <c r="G157" s="69"/>
      <c r="H157" s="69"/>
      <c r="I157" s="69"/>
      <c r="J157" s="69"/>
      <c r="K157" s="69"/>
      <c r="L157" s="69"/>
      <c r="M157" s="69"/>
    </row>
    <row r="158" spans="1:13" ht="32.1" customHeight="1" x14ac:dyDescent="0.15">
      <c r="A158" s="71" t="s">
        <v>162</v>
      </c>
      <c r="B158" s="72"/>
      <c r="C158" s="72"/>
      <c r="D158" s="72"/>
      <c r="E158" s="72"/>
      <c r="F158" s="72">
        <f>F146</f>
        <v>0</v>
      </c>
      <c r="G158" s="72"/>
      <c r="H158" s="72">
        <f>H151</f>
        <v>0</v>
      </c>
      <c r="I158" s="72"/>
      <c r="J158" s="72"/>
      <c r="K158" s="72"/>
      <c r="L158" s="72">
        <f>F158+H158+J158</f>
        <v>0</v>
      </c>
      <c r="M158" s="72"/>
    </row>
  </sheetData>
  <mergeCells count="11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0" fitToHeight="0" orientation="landscape" r:id="rId1"/>
  <rowBreaks count="6" manualBreakCount="6">
    <brk id="24" max="12" man="1"/>
    <brk id="46" max="12" man="1"/>
    <brk id="68" max="12" man="1"/>
    <brk id="90" max="12" man="1"/>
    <brk id="112" max="12" man="1"/>
    <brk id="138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원가계산서</vt:lpstr>
      <vt:lpstr>내역서</vt:lpstr>
      <vt:lpstr>내역서!Print_Area</vt:lpstr>
      <vt:lpstr>원가계산서!Print_Area</vt:lpstr>
      <vt:lpstr>내역서!Print_Titles</vt:lpstr>
    </vt:vector>
  </TitlesOfParts>
  <Company>My 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Owner</cp:lastModifiedBy>
  <cp:lastPrinted>2026-04-06T00:15:25Z</cp:lastPrinted>
  <dcterms:created xsi:type="dcterms:W3CDTF">2006-05-18T12:23:32Z</dcterms:created>
  <dcterms:modified xsi:type="dcterms:W3CDTF">2026-05-27T04:37:20Z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_SA">
    <vt:lpwstr>C:\Users\user\Desktop\백은관\설계서용지(백은관 522호).xlsx</vt:lpwstr>
  </property>
</Properties>
</file>