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~ing\행소관 주변 옥외계단 장애인 난간 설치\05_현장설명회\"/>
    </mc:Choice>
  </mc:AlternateContent>
  <xr:revisionPtr revIDLastSave="0" documentId="13_ncr:1_{DB8D0CE2-17DB-4749-B870-AC2C79167819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설계서용지" sheetId="6" r:id="rId1"/>
    <sheet name="집계표" sheetId="16" state="hidden" r:id="rId2"/>
    <sheet name="원가계산서" sheetId="15" r:id="rId3"/>
    <sheet name="건축_내역" sheetId="9" r:id="rId4"/>
    <sheet name="원가(약식)" sheetId="14" state="hidden" r:id="rId5"/>
    <sheet name="기계설비_내역" sheetId="17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_LPB1" localSheetId="4">[1]부하계산서!#REF!</definedName>
    <definedName name="___LPB1" localSheetId="2">[1]부하계산서!#REF!</definedName>
    <definedName name="___LPB1" localSheetId="1">[1]부하계산서!#REF!</definedName>
    <definedName name="___LPB1">[1]부하계산서!#REF!</definedName>
    <definedName name="___LPK1" localSheetId="4">[1]부하계산서!#REF!</definedName>
    <definedName name="___LPK1" localSheetId="2">[1]부하계산서!#REF!</definedName>
    <definedName name="___LPK1" localSheetId="1">[1]부하계산서!#REF!</definedName>
    <definedName name="___LPK1">[1]부하계산서!#REF!</definedName>
    <definedName name="___LU1" localSheetId="4">'[2]부하(성남)'!#REF!</definedName>
    <definedName name="___LU1" localSheetId="2">'[2]부하(성남)'!#REF!</definedName>
    <definedName name="___LU1" localSheetId="1">'[2]부하(성남)'!#REF!</definedName>
    <definedName name="___LU1">'[2]부하(성남)'!#REF!</definedName>
    <definedName name="___LU2" localSheetId="4">'[2]부하(성남)'!#REF!</definedName>
    <definedName name="___LU2" localSheetId="2">'[2]부하(성남)'!#REF!</definedName>
    <definedName name="___LU2" localSheetId="1">'[2]부하(성남)'!#REF!</definedName>
    <definedName name="___LU2">'[2]부하(성남)'!#REF!</definedName>
    <definedName name="___LV01" localSheetId="4">'[2]부하(성남)'!#REF!</definedName>
    <definedName name="___LV01" localSheetId="2">'[2]부하(성남)'!#REF!</definedName>
    <definedName name="___LV01" localSheetId="1">'[2]부하(성남)'!#REF!</definedName>
    <definedName name="___LV01">'[2]부하(성남)'!#REF!</definedName>
    <definedName name="___UP1" localSheetId="4">[1]부하계산서!#REF!</definedName>
    <definedName name="___UP1" localSheetId="2">[1]부하계산서!#REF!</definedName>
    <definedName name="___UP1" localSheetId="1">[1]부하계산서!#REF!</definedName>
    <definedName name="___UP1">[1]부하계산서!#REF!</definedName>
    <definedName name="___UP2" localSheetId="4">[1]부하계산서!#REF!</definedName>
    <definedName name="___UP2" localSheetId="2">[1]부하계산서!#REF!</definedName>
    <definedName name="___UP2" localSheetId="1">[1]부하계산서!#REF!</definedName>
    <definedName name="___UP2">[1]부하계산서!#REF!</definedName>
    <definedName name="__LP2" localSheetId="4">#REF!</definedName>
    <definedName name="__LP2" localSheetId="2">#REF!</definedName>
    <definedName name="__LP2" localSheetId="1">#REF!</definedName>
    <definedName name="__LP2">#REF!</definedName>
    <definedName name="__LPB1" localSheetId="4">[1]부하계산서!#REF!</definedName>
    <definedName name="__LPB1" localSheetId="2">[1]부하계산서!#REF!</definedName>
    <definedName name="__LPB1" localSheetId="1">[1]부하계산서!#REF!</definedName>
    <definedName name="__LPB1">[1]부하계산서!#REF!</definedName>
    <definedName name="__LPK1" localSheetId="4">[1]부하계산서!#REF!</definedName>
    <definedName name="__LPK1" localSheetId="2">[1]부하계산서!#REF!</definedName>
    <definedName name="__LPK1" localSheetId="1">[1]부하계산서!#REF!</definedName>
    <definedName name="__LPK1">[1]부하계산서!#REF!</definedName>
    <definedName name="__LU1" localSheetId="4">'[2]부하(성남)'!#REF!</definedName>
    <definedName name="__LU1" localSheetId="2">'[2]부하(성남)'!#REF!</definedName>
    <definedName name="__LU1" localSheetId="1">'[2]부하(성남)'!#REF!</definedName>
    <definedName name="__LU1">'[2]부하(성남)'!#REF!</definedName>
    <definedName name="__LU2" localSheetId="4">'[2]부하(성남)'!#REF!</definedName>
    <definedName name="__LU2" localSheetId="2">'[2]부하(성남)'!#REF!</definedName>
    <definedName name="__LU2" localSheetId="1">'[2]부하(성남)'!#REF!</definedName>
    <definedName name="__LU2">'[2]부하(성남)'!#REF!</definedName>
    <definedName name="__LV01" localSheetId="4">'[2]부하(성남)'!#REF!</definedName>
    <definedName name="__LV01" localSheetId="2">'[2]부하(성남)'!#REF!</definedName>
    <definedName name="__LV01" localSheetId="1">'[2]부하(성남)'!#REF!</definedName>
    <definedName name="__LV01">'[2]부하(성남)'!#REF!</definedName>
    <definedName name="__UP1" localSheetId="4">[1]부하계산서!#REF!</definedName>
    <definedName name="__UP1" localSheetId="2">[1]부하계산서!#REF!</definedName>
    <definedName name="__UP1" localSheetId="1">[1]부하계산서!#REF!</definedName>
    <definedName name="__UP1">[1]부하계산서!#REF!</definedName>
    <definedName name="__UP2" localSheetId="4">[1]부하계산서!#REF!</definedName>
    <definedName name="__UP2" localSheetId="2">[1]부하계산서!#REF!</definedName>
    <definedName name="__UP2" localSheetId="1">[1]부하계산서!#REF!</definedName>
    <definedName name="__UP2">[1]부하계산서!#REF!</definedName>
    <definedName name="_1._PANEL_BD.__LP___1" localSheetId="4">#REF!</definedName>
    <definedName name="_1._PANEL_BD.__LP___1" localSheetId="2">#REF!</definedName>
    <definedName name="_1._PANEL_BD.__LP___1" localSheetId="1">#REF!</definedName>
    <definedName name="_1._PANEL_BD.__LP___1">#REF!</definedName>
    <definedName name="_1월" localSheetId="4">#REF!</definedName>
    <definedName name="_1월" localSheetId="1">#REF!</definedName>
    <definedName name="_1월">#REF!</definedName>
    <definedName name="_2._날_개_벽" localSheetId="4">#REF!</definedName>
    <definedName name="_2._날_개_벽" localSheetId="1">#REF!</definedName>
    <definedName name="_2._날_개_벽">#REF!</definedName>
    <definedName name="_2월" localSheetId="4">#REF!</definedName>
    <definedName name="_2월" localSheetId="1">#REF!</definedName>
    <definedName name="_2월">#REF!</definedName>
    <definedName name="_3월" localSheetId="4">#REF!</definedName>
    <definedName name="_3월" localSheetId="1">#REF!</definedName>
    <definedName name="_3월">#REF!</definedName>
    <definedName name="_4월" localSheetId="4">#REF!</definedName>
    <definedName name="_4월" localSheetId="1">#REF!</definedName>
    <definedName name="_4월">#REF!</definedName>
    <definedName name="_50억이상" localSheetId="4">[3]단위수량!#REF!</definedName>
    <definedName name="_50억이상" localSheetId="2">[3]단위수량!#REF!</definedName>
    <definedName name="_50억이상" localSheetId="1">[3]단위수량!#REF!</definedName>
    <definedName name="_50억이상">[3]단위수량!#REF!</definedName>
    <definedName name="_5억원미만" localSheetId="4">[3]단위수량!#REF!</definedName>
    <definedName name="_5억원미만" localSheetId="2">[3]단위수량!#REF!</definedName>
    <definedName name="_5억원미만" localSheetId="1">[3]단위수량!#REF!</definedName>
    <definedName name="_5억원미만">[3]단위수량!#REF!</definedName>
    <definedName name="_5억이상_50억원미만" localSheetId="4">[3]단위수량!#REF!</definedName>
    <definedName name="_5억이상_50억원미만" localSheetId="2">[3]단위수량!#REF!</definedName>
    <definedName name="_5억이상_50억원미만" localSheetId="1">[3]단위수량!#REF!</definedName>
    <definedName name="_5억이상_50억원미만">[3]단위수량!#REF!</definedName>
    <definedName name="_5월" localSheetId="4">#REF!</definedName>
    <definedName name="_5월" localSheetId="2">#REF!</definedName>
    <definedName name="_5월" localSheetId="1">#REF!</definedName>
    <definedName name="_5월">#REF!</definedName>
    <definedName name="_6월" localSheetId="4">#REF!</definedName>
    <definedName name="_6월" localSheetId="1">#REF!</definedName>
    <definedName name="_6월">#REF!</definedName>
    <definedName name="_CDT2" localSheetId="4">#REF!</definedName>
    <definedName name="_CDT2" localSheetId="1">#REF!</definedName>
    <definedName name="_CDT2">#REF!</definedName>
    <definedName name="_Fill" localSheetId="4" hidden="1">[4]날개벽수량표!#REF!</definedName>
    <definedName name="_Fill" localSheetId="2" hidden="1">[4]날개벽수량표!#REF!</definedName>
    <definedName name="_Fill" localSheetId="1" hidden="1">[4]날개벽수량표!#REF!</definedName>
    <definedName name="_Fill" hidden="1">[4]날개벽수량표!#REF!</definedName>
    <definedName name="_LP1" localSheetId="4">#REF!</definedName>
    <definedName name="_LP1" localSheetId="1">#REF!</definedName>
    <definedName name="_LP1">#REF!</definedName>
    <definedName name="_LP2" localSheetId="4">#REF!</definedName>
    <definedName name="_LP2" localSheetId="1">#REF!</definedName>
    <definedName name="_LP2">#REF!</definedName>
    <definedName name="_LPB1" localSheetId="4">[1]부하계산서!#REF!</definedName>
    <definedName name="_LPB1" localSheetId="2">[1]부하계산서!#REF!</definedName>
    <definedName name="_LPB1" localSheetId="1">[1]부하계산서!#REF!</definedName>
    <definedName name="_LPB1">[1]부하계산서!#REF!</definedName>
    <definedName name="_LPK1" localSheetId="4">[1]부하계산서!#REF!</definedName>
    <definedName name="_LPK1" localSheetId="2">[1]부하계산서!#REF!</definedName>
    <definedName name="_LPK1" localSheetId="1">[1]부하계산서!#REF!</definedName>
    <definedName name="_LPK1">[1]부하계산서!#REF!</definedName>
    <definedName name="_LU1" localSheetId="4">'[2]부하(성남)'!#REF!</definedName>
    <definedName name="_LU1" localSheetId="2">'[2]부하(성남)'!#REF!</definedName>
    <definedName name="_LU1" localSheetId="1">'[2]부하(성남)'!#REF!</definedName>
    <definedName name="_LU1">'[2]부하(성남)'!#REF!</definedName>
    <definedName name="_LU2" localSheetId="4">'[2]부하(성남)'!#REF!</definedName>
    <definedName name="_LU2" localSheetId="2">'[2]부하(성남)'!#REF!</definedName>
    <definedName name="_LU2" localSheetId="1">'[2]부하(성남)'!#REF!</definedName>
    <definedName name="_LU2">'[2]부하(성남)'!#REF!</definedName>
    <definedName name="_LV01" localSheetId="4">'[2]부하(성남)'!#REF!</definedName>
    <definedName name="_LV01" localSheetId="2">'[2]부하(성남)'!#REF!</definedName>
    <definedName name="_LV01" localSheetId="1">'[2]부하(성남)'!#REF!</definedName>
    <definedName name="_LV01">'[2]부하(성남)'!#REF!</definedName>
    <definedName name="_UP1" localSheetId="4">[1]부하계산서!#REF!</definedName>
    <definedName name="_UP1" localSheetId="2">[1]부하계산서!#REF!</definedName>
    <definedName name="_UP1" localSheetId="1">[1]부하계산서!#REF!</definedName>
    <definedName name="_UP1">[1]부하계산서!#REF!</definedName>
    <definedName name="_UP2" localSheetId="4">[1]부하계산서!#REF!</definedName>
    <definedName name="_UP2" localSheetId="2">[1]부하계산서!#REF!</definedName>
    <definedName name="_UP2" localSheetId="1">[1]부하계산서!#REF!</definedName>
    <definedName name="_UP2">[1]부하계산서!#REF!</definedName>
    <definedName name="\0">#N/A</definedName>
    <definedName name="\a">#N/A</definedName>
    <definedName name="\c">#N/A</definedName>
    <definedName name="\e">#N/A</definedName>
    <definedName name="\m">#N/A</definedName>
    <definedName name="\p">#N/A</definedName>
    <definedName name="\s">#N/A</definedName>
    <definedName name="\z">#N/A</definedName>
    <definedName name="a" localSheetId="2">원가계산서!집</definedName>
    <definedName name="a" localSheetId="1">집계표!집</definedName>
    <definedName name="a">[0]!집</definedName>
    <definedName name="AAAA" localSheetId="2">원가계산서!AAAAA</definedName>
    <definedName name="AAAA" localSheetId="1">집계표!AAAAA</definedName>
    <definedName name="AAAA">AAAAA</definedName>
    <definedName name="AAAAA" localSheetId="2">원가계산서!AAAAA</definedName>
    <definedName name="AAAAA" localSheetId="1">집계표!AAAAA</definedName>
    <definedName name="AAAAA">원가계산서!AAAAA</definedName>
    <definedName name="ART" localSheetId="4">#REF!</definedName>
    <definedName name="ART" localSheetId="2">#REF!</definedName>
    <definedName name="ART" localSheetId="1">#REF!</definedName>
    <definedName name="ART">#REF!</definedName>
    <definedName name="b" localSheetId="2">원가계산서!b</definedName>
    <definedName name="b" localSheetId="1">집계표!b</definedName>
    <definedName name="b">[0]!b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 localSheetId="4">#REF!</definedName>
    <definedName name="CALBG" localSheetId="2">#REF!</definedName>
    <definedName name="CALBG" localSheetId="1">#REF!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 localSheetId="4">#REF!</definedName>
    <definedName name="CALCC" localSheetId="1">#REF!</definedName>
    <definedName name="CALCC">#REF!</definedName>
    <definedName name="CALCD">#N/A</definedName>
    <definedName name="CALCE" localSheetId="4">#REF!</definedName>
    <definedName name="CALCE" localSheetId="1">#REF!</definedName>
    <definedName name="CALCE">#REF!</definedName>
    <definedName name="CELL" localSheetId="4">#REF!</definedName>
    <definedName name="CELL" localSheetId="1">#REF!</definedName>
    <definedName name="CELL">#REF!</definedName>
    <definedName name="_xlnm.Criteria" localSheetId="4">#REF!</definedName>
    <definedName name="_xlnm.Criteria" localSheetId="1">#REF!</definedName>
    <definedName name="_xlnm.Criteria">#REF!</definedName>
    <definedName name="Criteria_MI" localSheetId="4">#REF!</definedName>
    <definedName name="Criteria_MI" localSheetId="1">#REF!</definedName>
    <definedName name="Criteria_MI">#REF!</definedName>
    <definedName name="CRT" localSheetId="4">#REF!</definedName>
    <definedName name="CRT" localSheetId="1">#REF!</definedName>
    <definedName name="CRT">#REF!</definedName>
    <definedName name="D" localSheetId="5">BlankMacro1</definedName>
    <definedName name="D" localSheetId="4">BlankMacro1</definedName>
    <definedName name="D" localSheetId="2">BlankMacro1</definedName>
    <definedName name="D" localSheetId="1">BlankMacro1</definedName>
    <definedName name="D">BlankMacro1</definedName>
    <definedName name="_xlnm.Database" localSheetId="4">#REF!</definedName>
    <definedName name="_xlnm.Database" localSheetId="2">#REF!</definedName>
    <definedName name="_xlnm.Database" localSheetId="1">#REF!</definedName>
    <definedName name="_xlnm.Database">#REF!</definedName>
    <definedName name="dd" localSheetId="5">BlankMacro1</definedName>
    <definedName name="dd" localSheetId="4">BlankMacro1</definedName>
    <definedName name="dd" localSheetId="2">BlankMacro1</definedName>
    <definedName name="dd" localSheetId="1">BlankMacro1</definedName>
    <definedName name="dd">BlankMacro1</definedName>
    <definedName name="DDD" localSheetId="4">#REF!</definedName>
    <definedName name="DDD" localSheetId="2">#REF!</definedName>
    <definedName name="DDD" localSheetId="1">#REF!</definedName>
    <definedName name="DDD">#REF!</definedName>
    <definedName name="DDS" localSheetId="5">BlankMacro1</definedName>
    <definedName name="DDS" localSheetId="4">BlankMacro1</definedName>
    <definedName name="DDS" localSheetId="2">BlankMacro1</definedName>
    <definedName name="DDS" localSheetId="1">BlankMacro1</definedName>
    <definedName name="DDS">BlankMacro1</definedName>
    <definedName name="DDW" localSheetId="5">BlankMacro1</definedName>
    <definedName name="DDW" localSheetId="4">BlankMacro1</definedName>
    <definedName name="DDW" localSheetId="2">BlankMacro1</definedName>
    <definedName name="DDW" localSheetId="1">BlankMacro1</definedName>
    <definedName name="DDW">BlankMacro1</definedName>
    <definedName name="dhtn" localSheetId="4">#REF!</definedName>
    <definedName name="dhtn" localSheetId="2">#REF!</definedName>
    <definedName name="dhtn" localSheetId="1">#REF!</definedName>
    <definedName name="dhtn">#REF!</definedName>
    <definedName name="DKD" localSheetId="5">BlankMacro1</definedName>
    <definedName name="DKD" localSheetId="4">BlankMacro1</definedName>
    <definedName name="DKD" localSheetId="2">BlankMacro1</definedName>
    <definedName name="DKD" localSheetId="1">BlankMacro1</definedName>
    <definedName name="DKD">BlankMacro1</definedName>
    <definedName name="DKE" localSheetId="5">BlankMacro1</definedName>
    <definedName name="DKE" localSheetId="4">BlankMacro1</definedName>
    <definedName name="DKE" localSheetId="2">BlankMacro1</definedName>
    <definedName name="DKE" localSheetId="1">BlankMacro1</definedName>
    <definedName name="DKE">BlankMacro1</definedName>
    <definedName name="DS" localSheetId="5">BlankMacro1</definedName>
    <definedName name="DS" localSheetId="4">BlankMacro1</definedName>
    <definedName name="DS" localSheetId="2">BlankMacro1</definedName>
    <definedName name="DS" localSheetId="1">BlankMacro1</definedName>
    <definedName name="DS">BlankMacro1</definedName>
    <definedName name="DWS" localSheetId="5">BlankMacro1</definedName>
    <definedName name="DWS" localSheetId="4">BlankMacro1</definedName>
    <definedName name="DWS" localSheetId="2">BlankMacro1</definedName>
    <definedName name="DWS" localSheetId="1">BlankMacro1</definedName>
    <definedName name="DWS">BlankMacro1</definedName>
    <definedName name="e" localSheetId="4">#REF!</definedName>
    <definedName name="e" localSheetId="2">#REF!</definedName>
    <definedName name="e" localSheetId="1">#REF!</definedName>
    <definedName name="e">#REF!</definedName>
    <definedName name="EARCA">#N/A</definedName>
    <definedName name="EARCB">#N/A</definedName>
    <definedName name="EB" localSheetId="4">#REF!</definedName>
    <definedName name="EB" localSheetId="1">#REF!</definedName>
    <definedName name="EB">#REF!</definedName>
    <definedName name="EDT">#N/A</definedName>
    <definedName name="EE" localSheetId="4">#REF!</definedName>
    <definedName name="EE" localSheetId="1">#REF!</definedName>
    <definedName name="EE">#REF!</definedName>
    <definedName name="ELG" localSheetId="4">#REF!</definedName>
    <definedName name="ELG" localSheetId="1">#REF!</definedName>
    <definedName name="ELG">#REF!</definedName>
    <definedName name="EXE" localSheetId="5">BlankMacro1</definedName>
    <definedName name="EXE" localSheetId="4">BlankMacro1</definedName>
    <definedName name="EXE" localSheetId="2">BlankMacro1</definedName>
    <definedName name="EXE" localSheetId="1">BlankMacro1</definedName>
    <definedName name="EXE">BlankMacro1</definedName>
    <definedName name="f" localSheetId="2">원가계산서!f</definedName>
    <definedName name="f" localSheetId="1">집계표!f</definedName>
    <definedName name="f">[0]!f</definedName>
    <definedName name="FILENAME" localSheetId="4">#REF!</definedName>
    <definedName name="FILENAME" localSheetId="2">#REF!</definedName>
    <definedName name="FILENAME" localSheetId="1">#REF!</definedName>
    <definedName name="FILENAME">#REF!</definedName>
    <definedName name="g" localSheetId="2">원가계산서!g</definedName>
    <definedName name="g" localSheetId="1">집계표!g</definedName>
    <definedName name="g">[0]!g</definedName>
    <definedName name="GG" localSheetId="5">BlankMacro1</definedName>
    <definedName name="GG" localSheetId="4">BlankMacro1</definedName>
    <definedName name="GG" localSheetId="2">BlankMacro1</definedName>
    <definedName name="GG" localSheetId="1">BlankMacro1</definedName>
    <definedName name="GG">BlankMacro1</definedName>
    <definedName name="GGG" localSheetId="5">BlankMacro1</definedName>
    <definedName name="GGG" localSheetId="4">BlankMacro1</definedName>
    <definedName name="GGG" localSheetId="2">BlankMacro1</definedName>
    <definedName name="GGG" localSheetId="1">BlankMacro1</definedName>
    <definedName name="GGG">BlankMacro1</definedName>
    <definedName name="h" localSheetId="2">원가계산서!h</definedName>
    <definedName name="h" localSheetId="1">집계표!h</definedName>
    <definedName name="h">[0]!h</definedName>
    <definedName name="j" localSheetId="2">원가계산서!j</definedName>
    <definedName name="j" localSheetId="1">집계표!j</definedName>
    <definedName name="j">[0]!j</definedName>
    <definedName name="jhj" localSheetId="4">#REF!</definedName>
    <definedName name="jhj" localSheetId="2">#REF!</definedName>
    <definedName name="jhj" localSheetId="1">#REF!</definedName>
    <definedName name="jhj">#REF!</definedName>
    <definedName name="k" localSheetId="2">원가계산서!k</definedName>
    <definedName name="k" localSheetId="1">집계표!k</definedName>
    <definedName name="k">[0]!k</definedName>
    <definedName name="KA">'[5]조도계산서 (도서)'!$B$61:$E$68</definedName>
    <definedName name="l" localSheetId="2">원가계산서!l</definedName>
    <definedName name="l" localSheetId="1">집계표!l</definedName>
    <definedName name="l">[0]!l</definedName>
    <definedName name="LP1A" localSheetId="4">'[2]부하(성남)'!#REF!</definedName>
    <definedName name="LP1A" localSheetId="2">'[2]부하(성남)'!#REF!</definedName>
    <definedName name="LP1A" localSheetId="1">'[2]부하(성남)'!#REF!</definedName>
    <definedName name="LP1A">'[2]부하(성남)'!#REF!</definedName>
    <definedName name="LP1B" localSheetId="4">[1]부하계산서!#REF!</definedName>
    <definedName name="LP1B" localSheetId="1">[1]부하계산서!#REF!</definedName>
    <definedName name="LP1B">[1]부하계산서!#REF!</definedName>
    <definedName name="LP3A" localSheetId="4">'[2]부하(성남)'!#REF!</definedName>
    <definedName name="LP3A" localSheetId="1">'[2]부하(성남)'!#REF!</definedName>
    <definedName name="LP3A">'[2]부하(성남)'!#REF!</definedName>
    <definedName name="LPB" localSheetId="4">'[2]부하(성남)'!#REF!</definedName>
    <definedName name="LPB" localSheetId="1">'[2]부하(성남)'!#REF!</definedName>
    <definedName name="LPB">'[2]부하(성남)'!#REF!</definedName>
    <definedName name="LPBA" localSheetId="4">[1]부하계산서!#REF!</definedName>
    <definedName name="LPBA" localSheetId="1">[1]부하계산서!#REF!</definedName>
    <definedName name="LPBA">[1]부하계산서!#REF!</definedName>
    <definedName name="LPKA" localSheetId="4">[1]부하계산서!#REF!</definedName>
    <definedName name="LPKA" localSheetId="1">[1]부하계산서!#REF!</definedName>
    <definedName name="LPKA">[1]부하계산서!#REF!</definedName>
    <definedName name="LPKB" localSheetId="4">[1]부하계산서!#REF!</definedName>
    <definedName name="LPKB" localSheetId="1">[1]부하계산서!#REF!</definedName>
    <definedName name="LPKB">[1]부하계산서!#REF!</definedName>
    <definedName name="LPM" localSheetId="4">[1]부하계산서!#REF!</definedName>
    <definedName name="LPM" localSheetId="1">[1]부하계산서!#REF!</definedName>
    <definedName name="LPM">[1]부하계산서!#REF!</definedName>
    <definedName name="LPMA" localSheetId="4">[1]부하계산서!#REF!</definedName>
    <definedName name="LPMA" localSheetId="1">[1]부하계산서!#REF!</definedName>
    <definedName name="LPMA">[1]부하계산서!#REF!</definedName>
    <definedName name="LPO" localSheetId="4">[1]부하계산서!#REF!</definedName>
    <definedName name="LPO" localSheetId="1">[1]부하계산서!#REF!</definedName>
    <definedName name="LPO">[1]부하계산서!#REF!</definedName>
    <definedName name="LPOA" localSheetId="4">[1]부하계산서!#REF!</definedName>
    <definedName name="LPOA" localSheetId="1">[1]부하계산서!#REF!</definedName>
    <definedName name="LPOA">[1]부하계산서!#REF!</definedName>
    <definedName name="LV02A" localSheetId="4">[1]부하계산서!#REF!</definedName>
    <definedName name="LV02A" localSheetId="1">[1]부하계산서!#REF!</definedName>
    <definedName name="LV02A">[1]부하계산서!#REF!</definedName>
    <definedName name="LV02B" localSheetId="4">[1]부하계산서!#REF!</definedName>
    <definedName name="LV02B" localSheetId="1">[1]부하계산서!#REF!</definedName>
    <definedName name="LV02B">[1]부하계산서!#REF!</definedName>
    <definedName name="LV04A" localSheetId="4">[1]부하계산서!#REF!</definedName>
    <definedName name="LV04A" localSheetId="1">[1]부하계산서!#REF!</definedName>
    <definedName name="LV04A">[1]부하계산서!#REF!</definedName>
    <definedName name="LV04B" localSheetId="4">[1]부하계산서!#REF!</definedName>
    <definedName name="LV04B" localSheetId="1">[1]부하계산서!#REF!</definedName>
    <definedName name="LV04B">[1]부하계산서!#REF!</definedName>
    <definedName name="M">#N/A</definedName>
    <definedName name="MCCEA" localSheetId="4">[1]부하계산서!#REF!</definedName>
    <definedName name="MCCEA" localSheetId="1">[1]부하계산서!#REF!</definedName>
    <definedName name="MCCEA">[1]부하계산서!#REF!</definedName>
    <definedName name="MCCEB" localSheetId="4">[1]부하계산서!#REF!</definedName>
    <definedName name="MCCEB" localSheetId="1">[1]부하계산서!#REF!</definedName>
    <definedName name="MCCEB">[1]부하계산서!#REF!</definedName>
    <definedName name="MCCF" localSheetId="4">[1]부하계산서!#REF!</definedName>
    <definedName name="MCCF" localSheetId="1">[1]부하계산서!#REF!</definedName>
    <definedName name="MCCF">[1]부하계산서!#REF!</definedName>
    <definedName name="MCCN" localSheetId="4">'[2]부하(성남)'!#REF!</definedName>
    <definedName name="MCCN" localSheetId="1">'[2]부하(성남)'!#REF!</definedName>
    <definedName name="MCCN">'[2]부하(성남)'!#REF!</definedName>
    <definedName name="MCCP" localSheetId="4">[1]부하계산서!#REF!</definedName>
    <definedName name="MCCP" localSheetId="1">[1]부하계산서!#REF!</definedName>
    <definedName name="MCCP">[1]부하계산서!#REF!</definedName>
    <definedName name="MCCS" localSheetId="4">[1]부하계산서!#REF!</definedName>
    <definedName name="MCCS" localSheetId="1">[1]부하계산서!#REF!</definedName>
    <definedName name="MCCS">[1]부하계산서!#REF!</definedName>
    <definedName name="monitor" localSheetId="4">#REF!</definedName>
    <definedName name="monitor" localSheetId="1">#REF!</definedName>
    <definedName name="monitor">#REF!</definedName>
    <definedName name="n" localSheetId="2">원가계산서!n</definedName>
    <definedName name="n" localSheetId="1">집계표!n</definedName>
    <definedName name="n">[0]!n</definedName>
    <definedName name="NO." localSheetId="4">#REF!</definedName>
    <definedName name="NO." localSheetId="2">#REF!</definedName>
    <definedName name="NO." localSheetId="1">#REF!</definedName>
    <definedName name="NO.">#REF!</definedName>
    <definedName name="opp" localSheetId="4">[1]부하계산서!#REF!</definedName>
    <definedName name="opp" localSheetId="2">[1]부하계산서!#REF!</definedName>
    <definedName name="opp" localSheetId="1">[1]부하계산서!#REF!</definedName>
    <definedName name="opp">[1]부하계산서!#REF!</definedName>
    <definedName name="PAC">#N/A</definedName>
    <definedName name="PACB">#N/A</definedName>
    <definedName name="PACC">#N/A</definedName>
    <definedName name="PACD">#N/A</definedName>
    <definedName name="PARCA">#N/A</definedName>
    <definedName name="PB" localSheetId="4">'[2]부하(성남)'!#REF!</definedName>
    <definedName name="PB" localSheetId="2">'[2]부하(성남)'!#REF!</definedName>
    <definedName name="PB" localSheetId="1">'[2]부하(성남)'!#REF!</definedName>
    <definedName name="PB">'[2]부하(성남)'!#REF!</definedName>
    <definedName name="PNLW10" localSheetId="4">[1]부하계산서!#REF!</definedName>
    <definedName name="PNLW10" localSheetId="1">[1]부하계산서!#REF!</definedName>
    <definedName name="PNLW10">[1]부하계산서!#REF!</definedName>
    <definedName name="PNLW8" localSheetId="4">[1]부하계산서!#REF!</definedName>
    <definedName name="PNLW8" localSheetId="1">[1]부하계산서!#REF!</definedName>
    <definedName name="PNLW8">[1]부하계산서!#REF!</definedName>
    <definedName name="PP" localSheetId="4">'[2]부하(성남)'!#REF!</definedName>
    <definedName name="PP" localSheetId="1">'[2]부하(성남)'!#REF!</definedName>
    <definedName name="PP">'[2]부하(성남)'!#REF!</definedName>
    <definedName name="ppii" localSheetId="4">[1]부하계산서!#REF!</definedName>
    <definedName name="ppii" localSheetId="1">[1]부하계산서!#REF!</definedName>
    <definedName name="ppii">[1]부하계산서!#REF!</definedName>
    <definedName name="_xlnm.Print_Area" localSheetId="3">건축_내역!$A$1:$M$55</definedName>
    <definedName name="_xlnm.Print_Area" localSheetId="5">기계설비_내역!$A$1:$M$72</definedName>
    <definedName name="_xlnm.Print_Area" localSheetId="4">'원가(약식)'!$A$1:$M$21</definedName>
    <definedName name="_xlnm.Print_Area" localSheetId="1">집계표!$A$1:$M$18</definedName>
    <definedName name="_xlnm.Print_Area">#N/A</definedName>
    <definedName name="Print_Area_MI" localSheetId="4">[6]물가시세!#REF!</definedName>
    <definedName name="Print_Area_MI" localSheetId="1">[6]물가시세!#REF!</definedName>
    <definedName name="Print_Area_MI">[6]물가시세!#REF!</definedName>
    <definedName name="print_titil" localSheetId="4">#REF!</definedName>
    <definedName name="print_titil" localSheetId="1">#REF!</definedName>
    <definedName name="print_titil">#REF!</definedName>
    <definedName name="Print_Title" localSheetId="4">#REF!</definedName>
    <definedName name="Print_Title" localSheetId="1">#REF!</definedName>
    <definedName name="Print_Title">#REF!</definedName>
    <definedName name="_xlnm.Print_Titles" localSheetId="3">건축_내역!$1:$4</definedName>
    <definedName name="_xlnm.Print_Titles" localSheetId="5">기계설비_내역!$1:$4</definedName>
    <definedName name="_xlnm.Print_Titles" localSheetId="4">'원가(약식)'!$1:$4</definedName>
    <definedName name="_xlnm.Print_Titles" localSheetId="1">집계표!$1:$4</definedName>
    <definedName name="_xlnm.Print_Titles">#REF!</definedName>
    <definedName name="PRINTTITLES" localSheetId="4">#REF!</definedName>
    <definedName name="PRINTTITLES" localSheetId="1">#REF!</definedName>
    <definedName name="PRINTTITLES">#REF!</definedName>
    <definedName name="PRT">#N/A</definedName>
    <definedName name="Q" localSheetId="5">BlankMacro1</definedName>
    <definedName name="Q" localSheetId="4">BlankMacro1</definedName>
    <definedName name="Q" localSheetId="2">BlankMacro1</definedName>
    <definedName name="Q" localSheetId="1">BlankMacro1</definedName>
    <definedName name="Q">BlankMacro1</definedName>
    <definedName name="QE" localSheetId="5">BlankMacro1</definedName>
    <definedName name="QE" localSheetId="4">BlankMacro1</definedName>
    <definedName name="QE" localSheetId="2">BlankMacro1</definedName>
    <definedName name="QE" localSheetId="1">BlankMacro1</definedName>
    <definedName name="QE">BlankMacro1</definedName>
    <definedName name="QR" localSheetId="5">BlankMacro1</definedName>
    <definedName name="QR" localSheetId="4">BlankMacro1</definedName>
    <definedName name="QR" localSheetId="2">BlankMacro1</definedName>
    <definedName name="QR" localSheetId="1">BlankMacro1</definedName>
    <definedName name="QR">BlankMacro1</definedName>
    <definedName name="QW" localSheetId="5">BlankMacro1</definedName>
    <definedName name="QW" localSheetId="4">BlankMacro1</definedName>
    <definedName name="QW" localSheetId="2">BlankMacro1</definedName>
    <definedName name="QW" localSheetId="1">BlankMacro1</definedName>
    <definedName name="QW">BlankMacro1</definedName>
    <definedName name="QWE" localSheetId="5">BlankMacro1</definedName>
    <definedName name="QWE" localSheetId="4">BlankMacro1</definedName>
    <definedName name="QWE" localSheetId="2">BlankMacro1</definedName>
    <definedName name="QWE" localSheetId="1">BlankMacro1</definedName>
    <definedName name="QWE">BlankMacro1</definedName>
    <definedName name="_xlnm.Recorder" localSheetId="4">#REF!</definedName>
    <definedName name="_xlnm.Recorder" localSheetId="2">#REF!</definedName>
    <definedName name="_xlnm.Recorder" localSheetId="1">#REF!</definedName>
    <definedName name="_xlnm.Recorder">#REF!</definedName>
    <definedName name="s">#N/A</definedName>
    <definedName name="SAV">#N/A</definedName>
    <definedName name="size" localSheetId="4">#REF!</definedName>
    <definedName name="size" localSheetId="1">#REF!</definedName>
    <definedName name="size">#REF!</definedName>
    <definedName name="sum" localSheetId="4">#REF!</definedName>
    <definedName name="sum" localSheetId="1">#REF!</definedName>
    <definedName name="sum">#REF!</definedName>
    <definedName name="T" localSheetId="5">BlankMacro1</definedName>
    <definedName name="T" localSheetId="4">BlankMacro1</definedName>
    <definedName name="T" localSheetId="2">BlankMacro1</definedName>
    <definedName name="T" localSheetId="1">BlankMacro1</definedName>
    <definedName name="T">BlankMacro1</definedName>
    <definedName name="table_arch" localSheetId="4">#REF!</definedName>
    <definedName name="table_arch" localSheetId="2">#REF!</definedName>
    <definedName name="table_arch" localSheetId="1">#REF!</definedName>
    <definedName name="table_arch">#REF!</definedName>
    <definedName name="table_arch_sub" localSheetId="4">#REF!</definedName>
    <definedName name="table_arch_sub" localSheetId="1">#REF!</definedName>
    <definedName name="table_arch_sub">#REF!</definedName>
    <definedName name="table_elec" localSheetId="4">#REF!</definedName>
    <definedName name="table_elec" localSheetId="1">#REF!</definedName>
    <definedName name="table_elec">#REF!</definedName>
    <definedName name="table_elec_sub" localSheetId="4">#REF!</definedName>
    <definedName name="table_elec_sub" localSheetId="1">#REF!</definedName>
    <definedName name="table_elec_sub">#REF!</definedName>
    <definedName name="Text5" localSheetId="4">#REF!</definedName>
    <definedName name="Text5" localSheetId="1">#REF!</definedName>
    <definedName name="Text5">#REF!</definedName>
    <definedName name="TITLES_PRINT" localSheetId="4">#REF!</definedName>
    <definedName name="TITLES_PRINT" localSheetId="1">#REF!</definedName>
    <definedName name="TITLES_PRINT">#REF!</definedName>
    <definedName name="TOP">#N/A</definedName>
    <definedName name="UNITA" localSheetId="4">[1]부하계산서!#REF!</definedName>
    <definedName name="UNITA" localSheetId="1">[1]부하계산서!#REF!</definedName>
    <definedName name="UNITA">[1]부하계산서!#REF!</definedName>
    <definedName name="UNITAA" localSheetId="4">[1]부하계산서!#REF!</definedName>
    <definedName name="UNITAA" localSheetId="1">[1]부하계산서!#REF!</definedName>
    <definedName name="UNITAA">[1]부하계산서!#REF!</definedName>
    <definedName name="UNITB" localSheetId="4">[1]부하계산서!#REF!</definedName>
    <definedName name="UNITB" localSheetId="1">[1]부하계산서!#REF!</definedName>
    <definedName name="UNITB">[1]부하계산서!#REF!</definedName>
    <definedName name="UNITBB" localSheetId="4">[1]부하계산서!#REF!</definedName>
    <definedName name="UNITBB" localSheetId="1">[1]부하계산서!#REF!</definedName>
    <definedName name="UNITBB">[1]부하계산서!#REF!</definedName>
    <definedName name="UNITC" localSheetId="4">[1]부하계산서!#REF!</definedName>
    <definedName name="UNITC" localSheetId="1">[1]부하계산서!#REF!</definedName>
    <definedName name="UNITC">[1]부하계산서!#REF!</definedName>
    <definedName name="UNITC1" localSheetId="4">[1]부하계산서!#REF!</definedName>
    <definedName name="UNITC1" localSheetId="1">[1]부하계산서!#REF!</definedName>
    <definedName name="UNITC1">[1]부하계산서!#REF!</definedName>
    <definedName name="UNITCA" localSheetId="4">[1]부하계산서!#REF!</definedName>
    <definedName name="UNITCA" localSheetId="1">[1]부하계산서!#REF!</definedName>
    <definedName name="UNITCA">[1]부하계산서!#REF!</definedName>
    <definedName name="UNITD" localSheetId="4">[1]부하계산서!#REF!</definedName>
    <definedName name="UNITD" localSheetId="1">[1]부하계산서!#REF!</definedName>
    <definedName name="UNITD">[1]부하계산서!#REF!</definedName>
    <definedName name="UNITDA" localSheetId="4">[1]부하계산서!#REF!</definedName>
    <definedName name="UNITDA" localSheetId="1">[1]부하계산서!#REF!</definedName>
    <definedName name="UNITDA">[1]부하계산서!#REF!</definedName>
    <definedName name="UPSR" localSheetId="4">[1]부하계산서!#REF!</definedName>
    <definedName name="UPSR" localSheetId="1">[1]부하계산서!#REF!</definedName>
    <definedName name="UPSR">[1]부하계산서!#REF!</definedName>
    <definedName name="V" localSheetId="5">BlankMacro1</definedName>
    <definedName name="V" localSheetId="4">BlankMacro1</definedName>
    <definedName name="V" localSheetId="2">BlankMacro1</definedName>
    <definedName name="V" localSheetId="1">BlankMacro1</definedName>
    <definedName name="V">BlankMacro1</definedName>
    <definedName name="W" localSheetId="5">BlankMacro1</definedName>
    <definedName name="W" localSheetId="4">BlankMacro1</definedName>
    <definedName name="W" localSheetId="2">BlankMacro1</definedName>
    <definedName name="W" localSheetId="1">BlankMacro1</definedName>
    <definedName name="W">BlankMacro1</definedName>
    <definedName name="X" localSheetId="5">BlankMacro1</definedName>
    <definedName name="X" localSheetId="4">BlankMacro1</definedName>
    <definedName name="X" localSheetId="2">BlankMacro1</definedName>
    <definedName name="X" localSheetId="1">BlankMacro1</definedName>
    <definedName name="X">BlankMacro1</definedName>
    <definedName name="Y" localSheetId="5">BlankMacro1</definedName>
    <definedName name="Y" localSheetId="4">BlankMacro1</definedName>
    <definedName name="Y" localSheetId="2">BlankMacro1</definedName>
    <definedName name="Y" localSheetId="1">BlankMacro1</definedName>
    <definedName name="Y">BlankMacro1</definedName>
    <definedName name="Z" localSheetId="5">BlankMacro1</definedName>
    <definedName name="Z" localSheetId="4">BlankMacro1</definedName>
    <definedName name="Z" localSheetId="2">BlankMacro1</definedName>
    <definedName name="Z" localSheetId="1">BlankMacro1</definedName>
    <definedName name="Z">BlankMacro1</definedName>
    <definedName name="가" localSheetId="5">BlankMacro1</definedName>
    <definedName name="가" localSheetId="4">BlankMacro1</definedName>
    <definedName name="가" localSheetId="2">BlankMacro1</definedName>
    <definedName name="가" localSheetId="1">BlankMacro1</definedName>
    <definedName name="가">BlankMacro1</definedName>
    <definedName name="가가" localSheetId="5">BlankMacro1</definedName>
    <definedName name="가가" localSheetId="4">BlankMacro1</definedName>
    <definedName name="가가" localSheetId="2">BlankMacro1</definedName>
    <definedName name="가가" localSheetId="1">BlankMacro1</definedName>
    <definedName name="가가">BlankMacro1</definedName>
    <definedName name="간접노무비">'[7]단가 (2)'!$H$6</definedName>
    <definedName name="감감" localSheetId="2">원가계산서!감감</definedName>
    <definedName name="감감" localSheetId="1">집계표!감감</definedName>
    <definedName name="감감">[0]!감감</definedName>
    <definedName name="감삼" localSheetId="2">원가계산서!감삼</definedName>
    <definedName name="감삼" localSheetId="1">집계표!감삼</definedName>
    <definedName name="감삼">[0]!감삼</definedName>
    <definedName name="개거수량" localSheetId="4">#REF!</definedName>
    <definedName name="개거수량" localSheetId="2">#REF!</definedName>
    <definedName name="개거수량" localSheetId="1">#REF!</definedName>
    <definedName name="개거수량">#REF!</definedName>
    <definedName name="건축총괄" localSheetId="5">BlankMacro1</definedName>
    <definedName name="건축총괄" localSheetId="4">BlankMacro1</definedName>
    <definedName name="건축총괄" localSheetId="2">BlankMacro1</definedName>
    <definedName name="건축총괄" localSheetId="1">BlankMacro1</definedName>
    <definedName name="건축총괄">BlankMacro1</definedName>
    <definedName name="견" localSheetId="4">'[8]총 원가계산'!#REF!</definedName>
    <definedName name="견" localSheetId="2">'[8]총 원가계산'!#REF!</definedName>
    <definedName name="견" localSheetId="1">'[8]총 원가계산'!#REF!</definedName>
    <definedName name="견">'[8]총 원가계산'!#REF!</definedName>
    <definedName name="견적갑지" localSheetId="4">'[8]총 원가계산'!#REF!</definedName>
    <definedName name="견적갑지" localSheetId="2">'[8]총 원가계산'!#REF!</definedName>
    <definedName name="견적갑지" localSheetId="1">'[8]총 원가계산'!#REF!</definedName>
    <definedName name="견적갑지">'[8]총 원가계산'!#REF!</definedName>
    <definedName name="공" localSheetId="4">#REF!</definedName>
    <definedName name="공" localSheetId="2">#REF!</definedName>
    <definedName name="공" localSheetId="1">#REF!</definedName>
    <definedName name="공">#REF!</definedName>
    <definedName name="공급가액">'[7]단가 (2)'!$H$13</definedName>
    <definedName name="공사명" localSheetId="4">#REF!</definedName>
    <definedName name="공사명" localSheetId="1">#REF!</definedName>
    <definedName name="공사명">#REF!</definedName>
    <definedName name="공사비">'[7]단가 (2)'!$H$5</definedName>
    <definedName name="공사비_건축" localSheetId="4">#REF!</definedName>
    <definedName name="공사비_건축" localSheetId="1">#REF!</definedName>
    <definedName name="공사비_건축">#REF!</definedName>
    <definedName name="공사비_전기" localSheetId="4">#REF!</definedName>
    <definedName name="공사비_전기" localSheetId="1">#REF!</definedName>
    <definedName name="공사비_전기">#REF!</definedName>
    <definedName name="관급">#N/A</definedName>
    <definedName name="관급1" localSheetId="2">관급</definedName>
    <definedName name="관급1" localSheetId="1">관급</definedName>
    <definedName name="관급1">관급</definedName>
    <definedName name="관급2" localSheetId="2">원가계산서!관급2</definedName>
    <definedName name="관급2" localSheetId="1">집계표!관급2</definedName>
    <definedName name="관급2">관급2</definedName>
    <definedName name="관급자재2" localSheetId="2">원가계산서!관급자재2</definedName>
    <definedName name="관급자재2" localSheetId="1">집계표!관급자재2</definedName>
    <definedName name="관급자재2">[0]!관급자재2</definedName>
    <definedName name="관급자재대" localSheetId="2">원가계산서!관급자재대</definedName>
    <definedName name="관급자재대" localSheetId="1">집계표!관급자재대</definedName>
    <definedName name="관급자재대">관급자재대</definedName>
    <definedName name="관급자재비">'[7]단가 (2)'!$H$16</definedName>
    <definedName name="기타" localSheetId="4">#REF!</definedName>
    <definedName name="기타" localSheetId="1">#REF!</definedName>
    <definedName name="기타">#REF!</definedName>
    <definedName name="기타경비">'[7]단가 (2)'!$H$9</definedName>
    <definedName name="깬돌채취" localSheetId="2">원가계산서!깬돌채취</definedName>
    <definedName name="깬돌채취" localSheetId="1">집계표!깬돌채취</definedName>
    <definedName name="깬돌채취">[0]!깬돌채취</definedName>
    <definedName name="나" localSheetId="5">BlankMacro1</definedName>
    <definedName name="나" localSheetId="4">BlankMacro1</definedName>
    <definedName name="나" localSheetId="2">BlankMacro1</definedName>
    <definedName name="나" localSheetId="1">BlankMacro1</definedName>
    <definedName name="나">BlankMacro1</definedName>
    <definedName name="남덕" localSheetId="5">BlankMacro1</definedName>
    <definedName name="남덕" localSheetId="4">BlankMacro1</definedName>
    <definedName name="남덕" localSheetId="2">BlankMacro1</definedName>
    <definedName name="남덕" localSheetId="1">BlankMacro1</definedName>
    <definedName name="남덕">BlankMacro1</definedName>
    <definedName name="내역" localSheetId="5">BlankMacro1</definedName>
    <definedName name="내역" localSheetId="4">BlankMacro1</definedName>
    <definedName name="내역" localSheetId="2">BlankMacro1</definedName>
    <definedName name="내역" localSheetId="1">BlankMacro1</definedName>
    <definedName name="내역">BlankMacro1</definedName>
    <definedName name="내역서1">#N/A</definedName>
    <definedName name="내역서다" localSheetId="5">BlankMacro1</definedName>
    <definedName name="내역서다" localSheetId="4">BlankMacro1</definedName>
    <definedName name="내역서다" localSheetId="2">BlankMacro1</definedName>
    <definedName name="내역서다" localSheetId="1">BlankMacro1</definedName>
    <definedName name="내역서다">BlankMacro1</definedName>
    <definedName name="노출직부" localSheetId="4">#REF!</definedName>
    <definedName name="노출직부" localSheetId="2">#REF!</definedName>
    <definedName name="노출직부" localSheetId="1">#REF!</definedName>
    <definedName name="노출직부">#REF!</definedName>
    <definedName name="다" localSheetId="5">BlankMacro1</definedName>
    <definedName name="다" localSheetId="4">BlankMacro1</definedName>
    <definedName name="다" localSheetId="2">BlankMacro1</definedName>
    <definedName name="다" localSheetId="1">BlankMacro1</definedName>
    <definedName name="다">BlankMacro1</definedName>
    <definedName name="단위공량1" localSheetId="4">#REF!</definedName>
    <definedName name="단위공량1" localSheetId="2">#REF!</definedName>
    <definedName name="단위공량1" localSheetId="1">#REF!</definedName>
    <definedName name="단위공량1">#REF!</definedName>
    <definedName name="단위공량10" localSheetId="4">#REF!</definedName>
    <definedName name="단위공량10" localSheetId="1">#REF!</definedName>
    <definedName name="단위공량10">#REF!</definedName>
    <definedName name="단위공량11" localSheetId="4">#REF!</definedName>
    <definedName name="단위공량11" localSheetId="1">#REF!</definedName>
    <definedName name="단위공량11">#REF!</definedName>
    <definedName name="단위공량12" localSheetId="4">#REF!</definedName>
    <definedName name="단위공량12" localSheetId="1">#REF!</definedName>
    <definedName name="단위공량12">#REF!</definedName>
    <definedName name="단위공량13" localSheetId="4">#REF!</definedName>
    <definedName name="단위공량13" localSheetId="1">#REF!</definedName>
    <definedName name="단위공량13">#REF!</definedName>
    <definedName name="단위공량14" localSheetId="4">#REF!</definedName>
    <definedName name="단위공량14" localSheetId="1">#REF!</definedName>
    <definedName name="단위공량14">#REF!</definedName>
    <definedName name="단위공량15" localSheetId="4">#REF!</definedName>
    <definedName name="단위공량15" localSheetId="1">#REF!</definedName>
    <definedName name="단위공량15">#REF!</definedName>
    <definedName name="단위공량16" localSheetId="4">#REF!</definedName>
    <definedName name="단위공량16" localSheetId="1">#REF!</definedName>
    <definedName name="단위공량16">#REF!</definedName>
    <definedName name="단위공량17" localSheetId="4">#REF!</definedName>
    <definedName name="단위공량17" localSheetId="1">#REF!</definedName>
    <definedName name="단위공량17">#REF!</definedName>
    <definedName name="단위공량2" localSheetId="4">#REF!</definedName>
    <definedName name="단위공량2" localSheetId="1">#REF!</definedName>
    <definedName name="단위공량2">#REF!</definedName>
    <definedName name="단위공량3" localSheetId="4">#REF!</definedName>
    <definedName name="단위공량3" localSheetId="2">#REF!</definedName>
    <definedName name="단위공량3" localSheetId="1">#REF!</definedName>
    <definedName name="단위공량3">#REF!</definedName>
    <definedName name="단위공량4" localSheetId="4">#REF!</definedName>
    <definedName name="단위공량4" localSheetId="1">#REF!</definedName>
    <definedName name="단위공량4">#REF!</definedName>
    <definedName name="단위공량5" localSheetId="4">#REF!</definedName>
    <definedName name="단위공량5" localSheetId="1">#REF!</definedName>
    <definedName name="단위공량5">#REF!</definedName>
    <definedName name="단위공량6" localSheetId="4">#REF!</definedName>
    <definedName name="단위공량6" localSheetId="1">#REF!</definedName>
    <definedName name="단위공량6">#REF!</definedName>
    <definedName name="단위공량7" localSheetId="4">#REF!</definedName>
    <definedName name="단위공량7" localSheetId="1">#REF!</definedName>
    <definedName name="단위공량7">#REF!</definedName>
    <definedName name="단위공량8" localSheetId="4">#REF!</definedName>
    <definedName name="단위공량8" localSheetId="1">#REF!</definedName>
    <definedName name="단위공량8">#REF!</definedName>
    <definedName name="단위공량9" localSheetId="4">#REF!</definedName>
    <definedName name="단위공량9" localSheetId="1">#REF!</definedName>
    <definedName name="단위공량9">#REF!</definedName>
    <definedName name="대지면적" localSheetId="4">#REF!</definedName>
    <definedName name="대지면적" localSheetId="1">#REF!</definedName>
    <definedName name="대지면적">#REF!</definedName>
    <definedName name="더다" localSheetId="4">#REF!</definedName>
    <definedName name="더다" localSheetId="1">#REF!</definedName>
    <definedName name="더다">#REF!</definedName>
    <definedName name="더닫" localSheetId="4">#REF!</definedName>
    <definedName name="더닫" localSheetId="1">#REF!</definedName>
    <definedName name="더닫">#REF!</definedName>
    <definedName name="더더더" localSheetId="4">#REF!</definedName>
    <definedName name="더더더" localSheetId="1">#REF!</definedName>
    <definedName name="더더더">#REF!</definedName>
    <definedName name="도급공사">'[7]단가 (2)'!$H$5</definedName>
    <definedName name="도급예산액">'[7]단가 (2)'!$H$15</definedName>
    <definedName name="도급예상액">'[7]단가 (2)'!$H$15</definedName>
    <definedName name="되메우기" localSheetId="2">원가계산서!되메우기</definedName>
    <definedName name="되메우기" localSheetId="1">집계표!되메우기</definedName>
    <definedName name="되메우기">[0]!되메우기</definedName>
    <definedName name="ㄹ" localSheetId="4">#REF!</definedName>
    <definedName name="ㄹ" localSheetId="2">#REF!</definedName>
    <definedName name="ㄹ" localSheetId="1">#REF!</definedName>
    <definedName name="ㄹ">#REF!</definedName>
    <definedName name="라" localSheetId="5">BlankMacro1</definedName>
    <definedName name="라" localSheetId="4">BlankMacro1</definedName>
    <definedName name="라" localSheetId="2">BlankMacro1</definedName>
    <definedName name="라" localSheetId="1">BlankMacro1</definedName>
    <definedName name="라">BlankMacro1</definedName>
    <definedName name="레미콘수운반DT" localSheetId="2">원가계산서!레미콘수운반DT</definedName>
    <definedName name="레미콘수운반DT" localSheetId="1">집계표!레미콘수운반DT</definedName>
    <definedName name="레미콘수운반DT">[0]!레미콘수운반DT</definedName>
    <definedName name="ㅁ" localSheetId="2">원가계산서!ㅁ</definedName>
    <definedName name="ㅁ" localSheetId="1">집계표!ㅁ</definedName>
    <definedName name="ㅁ">ㅁ</definedName>
    <definedName name="ㅁ1" localSheetId="4">#REF!</definedName>
    <definedName name="ㅁ1" localSheetId="2">#REF!</definedName>
    <definedName name="ㅁ1" localSheetId="1">#REF!</definedName>
    <definedName name="ㅁ1">#REF!</definedName>
    <definedName name="ㅁ219" localSheetId="4">#REF!</definedName>
    <definedName name="ㅁ219" localSheetId="1">#REF!</definedName>
    <definedName name="ㅁ219">#REF!</definedName>
    <definedName name="ㅁ545" localSheetId="4">#REF!</definedName>
    <definedName name="ㅁ545" localSheetId="1">#REF!</definedName>
    <definedName name="ㅁ545">#REF!</definedName>
    <definedName name="ㅁㅁ" localSheetId="4">#REF!</definedName>
    <definedName name="ㅁㅁ" localSheetId="1">#REF!</definedName>
    <definedName name="ㅁㅁ">#REF!</definedName>
    <definedName name="ㅁㅁㅁ" localSheetId="4">#REF!</definedName>
    <definedName name="ㅁㅁㅁ" localSheetId="1">#REF!</definedName>
    <definedName name="ㅁㅁㅁ">#REF!</definedName>
    <definedName name="마" localSheetId="5">BlankMacro1</definedName>
    <definedName name="마" localSheetId="4">BlankMacro1</definedName>
    <definedName name="마" localSheetId="2">BlankMacro1</definedName>
    <definedName name="마" localSheetId="1">BlankMacro1</definedName>
    <definedName name="마">BlankMacro1</definedName>
    <definedName name="말" localSheetId="5">BlankMacro1</definedName>
    <definedName name="말" localSheetId="4">BlankMacro1</definedName>
    <definedName name="말" localSheetId="2">BlankMacro1</definedName>
    <definedName name="말" localSheetId="1">BlankMacro1</definedName>
    <definedName name="말">BlankMacro1</definedName>
    <definedName name="모래운반" localSheetId="2">원가계산서!모래운반</definedName>
    <definedName name="모래운반" localSheetId="1">집계표!모래운반</definedName>
    <definedName name="모래운반">[0]!모래운반</definedName>
    <definedName name="목공">#N/A</definedName>
    <definedName name="물가자료" localSheetId="4">#REF!</definedName>
    <definedName name="물가자료" localSheetId="2">#REF!</definedName>
    <definedName name="물가자료" localSheetId="1">#REF!</definedName>
    <definedName name="물가자료">#REF!</definedName>
    <definedName name="ㅂㅂ" localSheetId="4">'[2]부하(성남)'!#REF!</definedName>
    <definedName name="ㅂㅂ" localSheetId="2">'[2]부하(성남)'!#REF!</definedName>
    <definedName name="ㅂㅂ" localSheetId="1">'[2]부하(성남)'!#REF!</definedName>
    <definedName name="ㅂㅂ">'[2]부하(성남)'!#REF!</definedName>
    <definedName name="ㅂㅈㅈ" localSheetId="4">#REF!</definedName>
    <definedName name="ㅂㅈㅈ" localSheetId="1">#REF!</definedName>
    <definedName name="ㅂㅈㅈ">#REF!</definedName>
    <definedName name="바" localSheetId="5">BlankMacro1</definedName>
    <definedName name="바" localSheetId="4">BlankMacro1</definedName>
    <definedName name="바" localSheetId="2">BlankMacro1</definedName>
    <definedName name="바" localSheetId="1">BlankMacro1</definedName>
    <definedName name="바">BlankMacro1</definedName>
    <definedName name="방송" localSheetId="5">BlankMacro1</definedName>
    <definedName name="방송" localSheetId="4">BlankMacro1</definedName>
    <definedName name="방송" localSheetId="2">BlankMacro1</definedName>
    <definedName name="방송" localSheetId="1">BlankMacro1</definedName>
    <definedName name="방송">BlankMacro1</definedName>
    <definedName name="부가가치세">'[7]단가 (2)'!$H$14</definedName>
    <definedName name="분전반" localSheetId="5">BlankMacro1</definedName>
    <definedName name="분전반" localSheetId="4">BlankMacro1</definedName>
    <definedName name="분전반" localSheetId="2">BlankMacro1</definedName>
    <definedName name="분전반" localSheetId="1">BlankMacro1</definedName>
    <definedName name="분전반">BlankMacro1</definedName>
    <definedName name="비목1" localSheetId="4">#REF!</definedName>
    <definedName name="비목1" localSheetId="2">#REF!</definedName>
    <definedName name="비목1" localSheetId="1">#REF!</definedName>
    <definedName name="비목1">#REF!</definedName>
    <definedName name="비목2" localSheetId="4">#REF!</definedName>
    <definedName name="비목2" localSheetId="1">#REF!</definedName>
    <definedName name="비목2">#REF!</definedName>
    <definedName name="비목3" localSheetId="4">#REF!</definedName>
    <definedName name="비목3" localSheetId="1">#REF!</definedName>
    <definedName name="비목3">#REF!</definedName>
    <definedName name="비목4" localSheetId="4">#REF!</definedName>
    <definedName name="비목4" localSheetId="1">#REF!</definedName>
    <definedName name="비목4">#REF!</definedName>
    <definedName name="사" localSheetId="5">BlankMacro1</definedName>
    <definedName name="사" localSheetId="4">BlankMacro1</definedName>
    <definedName name="사" localSheetId="2">BlankMacro1</definedName>
    <definedName name="사" localSheetId="1">BlankMacro1</definedName>
    <definedName name="사">BlankMacro1</definedName>
    <definedName name="산재보험료">'[7]단가 (2)'!$H$7</definedName>
    <definedName name="산출2" localSheetId="5">BlankMacro1</definedName>
    <definedName name="산출2" localSheetId="4">BlankMacro1</definedName>
    <definedName name="산출2" localSheetId="2">BlankMacro1</definedName>
    <definedName name="산출2" localSheetId="1">BlankMacro1</definedName>
    <definedName name="산출2">BlankMacro1</definedName>
    <definedName name="상환금액" localSheetId="4">#REF!</definedName>
    <definedName name="상환금액" localSheetId="2">#REF!</definedName>
    <definedName name="상환금액" localSheetId="1">#REF!</definedName>
    <definedName name="상환금액">#REF!</definedName>
    <definedName name="설계내역서" localSheetId="5">BlankMacro1</definedName>
    <definedName name="설계내역서" localSheetId="4">BlankMacro1</definedName>
    <definedName name="설계내역서" localSheetId="2">BlankMacro1</definedName>
    <definedName name="설계내역서" localSheetId="1">BlankMacro1</definedName>
    <definedName name="설계내역서">BlankMacro1</definedName>
    <definedName name="설계서용지" localSheetId="5">BlankMacro1</definedName>
    <definedName name="설계서용지" localSheetId="4">BlankMacro1</definedName>
    <definedName name="설계서용지" localSheetId="2">BlankMacro1</definedName>
    <definedName name="설계서용지" localSheetId="1">BlankMacro1</definedName>
    <definedName name="설계서용지">BlankMacro1</definedName>
    <definedName name="설비" localSheetId="5">BlankMacro1</definedName>
    <definedName name="설비" localSheetId="4">BlankMacro1</definedName>
    <definedName name="설비" localSheetId="2">BlankMacro1</definedName>
    <definedName name="설비" localSheetId="1">BlankMacro1</definedName>
    <definedName name="설비">BlankMacro1</definedName>
    <definedName name="성당중" localSheetId="2">원가계산서!성당중</definedName>
    <definedName name="성당중" localSheetId="1">집계표!성당중</definedName>
    <definedName name="성당중">[0]!성당중</definedName>
    <definedName name="성토3" localSheetId="2">원가계산서!성토3</definedName>
    <definedName name="성토3" localSheetId="1">집계표!성토3</definedName>
    <definedName name="성토3">[0]!성토3</definedName>
    <definedName name="성토도쟈" localSheetId="2">원가계산서!성토도쟈</definedName>
    <definedName name="성토도쟈" localSheetId="1">집계표!성토도쟈</definedName>
    <definedName name="성토도쟈">[0]!성토도쟈</definedName>
    <definedName name="세금" localSheetId="4">#REF!</definedName>
    <definedName name="세금" localSheetId="2">#REF!</definedName>
    <definedName name="세금" localSheetId="1">#REF!</definedName>
    <definedName name="세금">#REF!</definedName>
    <definedName name="소방공량산출서" localSheetId="5">BlankMacro1</definedName>
    <definedName name="소방공량산출서" localSheetId="4">BlankMacro1</definedName>
    <definedName name="소방공량산출서" localSheetId="2">BlankMacro1</definedName>
    <definedName name="소방공량산출서" localSheetId="1">BlankMacro1</definedName>
    <definedName name="소방공량산출서">BlankMacro1</definedName>
    <definedName name="소방내역" localSheetId="5">BlankMacro1</definedName>
    <definedName name="소방내역" localSheetId="4">BlankMacro1</definedName>
    <definedName name="소방내역" localSheetId="2">BlankMacro1</definedName>
    <definedName name="소방내역" localSheetId="1">BlankMacro1</definedName>
    <definedName name="소방내역">BlankMacro1</definedName>
    <definedName name="소방내역서" localSheetId="5">BlankMacro1</definedName>
    <definedName name="소방내역서" localSheetId="4">BlankMacro1</definedName>
    <definedName name="소방내역서" localSheetId="2">BlankMacro1</definedName>
    <definedName name="소방내역서" localSheetId="1">BlankMacro1</definedName>
    <definedName name="소방내역서">BlankMacro1</definedName>
    <definedName name="수량" localSheetId="4">#REF!</definedName>
    <definedName name="수량" localSheetId="2">#REF!</definedName>
    <definedName name="수량" localSheetId="1">#REF!</definedName>
    <definedName name="수량">#REF!</definedName>
    <definedName name="수목보호대" localSheetId="4">#REF!</definedName>
    <definedName name="수목보호대" localSheetId="1">#REF!</definedName>
    <definedName name="수목보호대">#REF!</definedName>
    <definedName name="수익" localSheetId="4">#REF!</definedName>
    <definedName name="수익" localSheetId="1">#REF!</definedName>
    <definedName name="수익">#REF!</definedName>
    <definedName name="순공사비">'[7]단가 (2)'!$H$10</definedName>
    <definedName name="순공사원가">'[7]단가 (2)'!$H$10</definedName>
    <definedName name="순성토" localSheetId="2">원가계산서!순성토</definedName>
    <definedName name="순성토" localSheetId="1">집계표!순성토</definedName>
    <definedName name="순성토">[0]!순성토</definedName>
    <definedName name="시멘트운반" localSheetId="2">원가계산서!시멘트운반</definedName>
    <definedName name="시멘트운반" localSheetId="1">집계표!시멘트운반</definedName>
    <definedName name="시멘트운반">[0]!시멘트운반</definedName>
    <definedName name="ㅇㄴ" localSheetId="4">[1]부하계산서!#REF!</definedName>
    <definedName name="ㅇㄴ" localSheetId="2">[1]부하계산서!#REF!</definedName>
    <definedName name="ㅇㄴ" localSheetId="1">[1]부하계산서!#REF!</definedName>
    <definedName name="ㅇㄴ">[1]부하계산서!#REF!</definedName>
    <definedName name="ㅇㄹㅇㄹ" localSheetId="4">#REF!</definedName>
    <definedName name="ㅇㄹㅇㄹ" localSheetId="2">#REF!</definedName>
    <definedName name="ㅇㄹㅇㄹ" localSheetId="1">#REF!</definedName>
    <definedName name="ㅇㄹㅇㄹ">#REF!</definedName>
    <definedName name="ㅇㅇ" localSheetId="5">BlankMacro1</definedName>
    <definedName name="ㅇㅇ" localSheetId="4">BlankMacro1</definedName>
    <definedName name="ㅇㅇ" localSheetId="2">BlankMacro1</definedName>
    <definedName name="ㅇㅇ" localSheetId="1">BlankMacro1</definedName>
    <definedName name="ㅇㅇ">BlankMacro1</definedName>
    <definedName name="아" localSheetId="5">BlankMacro1</definedName>
    <definedName name="아" localSheetId="4">BlankMacro1</definedName>
    <definedName name="아" localSheetId="2">BlankMacro1</definedName>
    <definedName name="아" localSheetId="1">BlankMacro1</definedName>
    <definedName name="아">BlankMacro1</definedName>
    <definedName name="아늘믿" localSheetId="5">BlankMacro1</definedName>
    <definedName name="아늘믿" localSheetId="4">BlankMacro1</definedName>
    <definedName name="아늘믿" localSheetId="2">BlankMacro1</definedName>
    <definedName name="아늘믿" localSheetId="1">BlankMacro1</definedName>
    <definedName name="아늘믿">BlankMacro1</definedName>
    <definedName name="아니" localSheetId="5">BlankMacro1</definedName>
    <definedName name="아니" localSheetId="4">BlankMacro1</definedName>
    <definedName name="아니" localSheetId="2">BlankMacro1</definedName>
    <definedName name="아니" localSheetId="1">BlankMacro1</definedName>
    <definedName name="아니">BlankMacro1</definedName>
    <definedName name="아다" localSheetId="5">BlankMacro1</definedName>
    <definedName name="아다" localSheetId="4">BlankMacro1</definedName>
    <definedName name="아다" localSheetId="2">BlankMacro1</definedName>
    <definedName name="아다" localSheetId="1">BlankMacro1</definedName>
    <definedName name="아다">BlankMacro1</definedName>
    <definedName name="아디" localSheetId="5">BlankMacro1</definedName>
    <definedName name="아디" localSheetId="4">BlankMacro1</definedName>
    <definedName name="아디" localSheetId="2">BlankMacro1</definedName>
    <definedName name="아디" localSheetId="1">BlankMacro1</definedName>
    <definedName name="아디">BlankMacro1</definedName>
    <definedName name="아서" localSheetId="5">BlankMacro1</definedName>
    <definedName name="아서" localSheetId="4">BlankMacro1</definedName>
    <definedName name="아서" localSheetId="2">BlankMacro1</definedName>
    <definedName name="아서" localSheetId="1">BlankMacro1</definedName>
    <definedName name="아서">BlankMacro1</definedName>
    <definedName name="아싸" localSheetId="4">#REF!</definedName>
    <definedName name="아싸" localSheetId="2">#REF!</definedName>
    <definedName name="아싸" localSheetId="1">#REF!</definedName>
    <definedName name="아싸">#REF!</definedName>
    <definedName name="안" localSheetId="4">#REF!</definedName>
    <definedName name="안" localSheetId="1">#REF!</definedName>
    <definedName name="안">#REF!</definedName>
    <definedName name="안전관리비">'[7]단가 (2)'!$H$8</definedName>
    <definedName name="연면적" localSheetId="4">#REF!</definedName>
    <definedName name="연면적" localSheetId="1">#REF!</definedName>
    <definedName name="연면적">#REF!</definedName>
    <definedName name="예산비교표" localSheetId="2">원가계산서!예산비교표</definedName>
    <definedName name="예산비교표" localSheetId="1">집계표!예산비교표</definedName>
    <definedName name="예산비교표">[0]!예산비교표</definedName>
    <definedName name="오호" localSheetId="4">#REF!</definedName>
    <definedName name="오호" localSheetId="2">#REF!</definedName>
    <definedName name="오호" localSheetId="1">#REF!</definedName>
    <definedName name="오호">#REF!</definedName>
    <definedName name="용모니1" localSheetId="4">#REF!</definedName>
    <definedName name="용모니1" localSheetId="1">#REF!</definedName>
    <definedName name="용모니1">#REF!</definedName>
    <definedName name="울진내역" localSheetId="5">BlankMacro1</definedName>
    <definedName name="울진내역" localSheetId="4">BlankMacro1</definedName>
    <definedName name="울진내역" localSheetId="2">BlankMacro1</definedName>
    <definedName name="울진내역" localSheetId="1">BlankMacro1</definedName>
    <definedName name="울진내역">BlankMacro1</definedName>
    <definedName name="원가" localSheetId="4" hidden="1">[9]날개벽수량표!#REF!</definedName>
    <definedName name="원가" localSheetId="1" hidden="1">[9]날개벽수량표!#REF!</definedName>
    <definedName name="원가" hidden="1">[9]날개벽수량표!#REF!</definedName>
    <definedName name="원가2차" localSheetId="4">[1]부하계산서!#REF!</definedName>
    <definedName name="원가2차" localSheetId="1">[1]부하계산서!#REF!</definedName>
    <definedName name="원가2차">[1]부하계산서!#REF!</definedName>
    <definedName name="원가계산" localSheetId="2">원가계산서!템플리트모듈6</definedName>
    <definedName name="원가계산" localSheetId="1">집계표!템플리트모듈6</definedName>
    <definedName name="원가계산">템플리트모듈6</definedName>
    <definedName name="원금" localSheetId="4">#REF!</definedName>
    <definedName name="원금" localSheetId="2">#REF!</definedName>
    <definedName name="원금" localSheetId="1">#REF!</definedName>
    <definedName name="원금">#REF!</definedName>
    <definedName name="이런" localSheetId="4">#REF!</definedName>
    <definedName name="이런" localSheetId="1">#REF!</definedName>
    <definedName name="이런">#REF!</definedName>
    <definedName name="이윤">'[7]단가 (2)'!$H$12</definedName>
    <definedName name="이자" localSheetId="4">#REF!</definedName>
    <definedName name="이자" localSheetId="1">#REF!</definedName>
    <definedName name="이자">#REF!</definedName>
    <definedName name="이자율">0.125</definedName>
    <definedName name="이히" localSheetId="4">#REF!</definedName>
    <definedName name="이히" localSheetId="1">#REF!</definedName>
    <definedName name="이히">#REF!</definedName>
    <definedName name="인공" localSheetId="4">#REF!</definedName>
    <definedName name="인공" localSheetId="1">#REF!</definedName>
    <definedName name="인공">#REF!</definedName>
    <definedName name="인상익" localSheetId="5">BlankMacro1</definedName>
    <definedName name="인상익" localSheetId="4">BlankMacro1</definedName>
    <definedName name="인상익" localSheetId="2">BlankMacro1</definedName>
    <definedName name="인상익" localSheetId="1">BlankMacro1</definedName>
    <definedName name="인상익">BlankMacro1</definedName>
    <definedName name="일반건설공사_갑" localSheetId="4">[3]단위수량!#REF!</definedName>
    <definedName name="일반건설공사_갑" localSheetId="1">[3]단위수량!#REF!</definedName>
    <definedName name="일반건설공사_갑">[3]단위수량!#REF!</definedName>
    <definedName name="일반건설공사_을" localSheetId="4">[3]단위수량!#REF!</definedName>
    <definedName name="일반건설공사_을" localSheetId="1">[3]단위수량!#REF!</definedName>
    <definedName name="일반건설공사_을">[3]단위수량!#REF!</definedName>
    <definedName name="일반관리비">'[7]단가 (2)'!$H$11</definedName>
    <definedName name="ㅈㅂㄴㄷ" localSheetId="4">[1]부하계산서!#REF!</definedName>
    <definedName name="ㅈㅂㄴㄷ" localSheetId="1">[1]부하계산서!#REF!</definedName>
    <definedName name="ㅈㅂㄴㄷ">[1]부하계산서!#REF!</definedName>
    <definedName name="ㅈㅈㅈㅈ" localSheetId="2">원가계산서!ㅈㅈㅈㅈ</definedName>
    <definedName name="ㅈㅈㅈㅈ" localSheetId="1">집계표!ㅈㅈㅈㅈ</definedName>
    <definedName name="ㅈㅈㅈㅈ">[0]!ㅈㅈㅈㅈ</definedName>
    <definedName name="자" localSheetId="5">BlankMacro1</definedName>
    <definedName name="자" localSheetId="4">BlankMacro1</definedName>
    <definedName name="자" localSheetId="2">BlankMacro1</definedName>
    <definedName name="자" localSheetId="1">BlankMacro1</definedName>
    <definedName name="자">BlankMacro1</definedName>
    <definedName name="자갈운반" localSheetId="2">원가계산서!자갈운반</definedName>
    <definedName name="자갈운반" localSheetId="1">집계표!자갈운반</definedName>
    <definedName name="자갈운반">[0]!자갈운반</definedName>
    <definedName name="자동제어1차공량산출" localSheetId="5">BlankMacro1</definedName>
    <definedName name="자동제어1차공량산출" localSheetId="4">BlankMacro1</definedName>
    <definedName name="자동제어1차공량산출" localSheetId="2">BlankMacro1</definedName>
    <definedName name="자동제어1차공량산출" localSheetId="1">BlankMacro1</definedName>
    <definedName name="자동제어1차공량산출">BlankMacro1</definedName>
    <definedName name="잔토처리" localSheetId="2">원가계산서!잔토처리</definedName>
    <definedName name="잔토처리" localSheetId="1">집계표!잔토처리</definedName>
    <definedName name="잔토처리">[0]!잔토처리</definedName>
    <definedName name="재료비">'[7]단가 (2)'!$J$5</definedName>
    <definedName name="전기내역" localSheetId="5">BlankMacro1</definedName>
    <definedName name="전기내역" localSheetId="4">BlankMacro1</definedName>
    <definedName name="전기내역" localSheetId="2">BlankMacro1</definedName>
    <definedName name="전기내역" localSheetId="1">BlankMacro1</definedName>
    <definedName name="전기내역">BlankMacro1</definedName>
    <definedName name="전기내역1" localSheetId="5">BlankMacro1</definedName>
    <definedName name="전기내역1" localSheetId="4">BlankMacro1</definedName>
    <definedName name="전기내역1" localSheetId="2">BlankMacro1</definedName>
    <definedName name="전기내역1" localSheetId="1">BlankMacro1</definedName>
    <definedName name="전기내역1">BlankMacro1</definedName>
    <definedName name="전기재료관" localSheetId="4">#REF!</definedName>
    <definedName name="전기재료관" localSheetId="2">#REF!</definedName>
    <definedName name="전기재료관" localSheetId="1">#REF!</definedName>
    <definedName name="전기재료관">#REF!</definedName>
    <definedName name="절토" localSheetId="2">원가계산서!절토</definedName>
    <definedName name="절토" localSheetId="1">집계표!절토</definedName>
    <definedName name="절토">[0]!절토</definedName>
    <definedName name="제일안과병원" localSheetId="4">#REF!</definedName>
    <definedName name="제일안과병원" localSheetId="2">#REF!</definedName>
    <definedName name="제일안과병원" localSheetId="1">#REF!</definedName>
    <definedName name="제일안과병원">#REF!</definedName>
    <definedName name="중건설공사" localSheetId="4">[3]단위수량!#REF!</definedName>
    <definedName name="중건설공사" localSheetId="2">[3]단위수량!#REF!</definedName>
    <definedName name="중건설공사" localSheetId="1">[3]단위수량!#REF!</definedName>
    <definedName name="중건설공사">[3]단위수량!#REF!</definedName>
    <definedName name="직접경비">'[7]단가 (2)'!$K$5</definedName>
    <definedName name="직접노무비">'[7]단가 (2)'!$I$5</definedName>
    <definedName name="집" localSheetId="2">원가계산서!집</definedName>
    <definedName name="집" localSheetId="1">집계표!집</definedName>
    <definedName name="집">원가계산서!집</definedName>
    <definedName name="집계서" localSheetId="5">BlankMacro1</definedName>
    <definedName name="집계서" localSheetId="4">BlankMacro1</definedName>
    <definedName name="집계서" localSheetId="2">BlankMacro1</definedName>
    <definedName name="집계서" localSheetId="1">BlankMacro1</definedName>
    <definedName name="집계서">BlankMacro1</definedName>
    <definedName name="집계표2" localSheetId="2">원가계산서!집</definedName>
    <definedName name="집계표2" localSheetId="1">집계표!집</definedName>
    <definedName name="집계표2">집</definedName>
    <definedName name="ㅊ1555" localSheetId="4">#REF!</definedName>
    <definedName name="ㅊ1555" localSheetId="2">#REF!</definedName>
    <definedName name="ㅊ1555" localSheetId="1">#REF!</definedName>
    <definedName name="ㅊ1555">#REF!</definedName>
    <definedName name="차" localSheetId="5">BlankMacro1</definedName>
    <definedName name="차" localSheetId="4">BlankMacro1</definedName>
    <definedName name="차" localSheetId="2">BlankMacro1</definedName>
    <definedName name="차" localSheetId="1">BlankMacro1</definedName>
    <definedName name="차">BlankMacro1</definedName>
    <definedName name="창호2" localSheetId="2">원가계산서!창호2</definedName>
    <definedName name="창호2" localSheetId="1">집계표!창호2</definedName>
    <definedName name="창호2">[0]!창호2</definedName>
    <definedName name="창호대가">#N/A</definedName>
    <definedName name="철근운반" localSheetId="2">원가계산서!철근운반</definedName>
    <definedName name="철근운반" localSheetId="1">집계표!철근운반</definedName>
    <definedName name="철근운반">[0]!철근운반</definedName>
    <definedName name="철도궤도신설공사" localSheetId="4">[3]단위수량!#REF!</definedName>
    <definedName name="철도궤도신설공사" localSheetId="2">[3]단위수량!#REF!</definedName>
    <definedName name="철도궤도신설공사" localSheetId="1">[3]단위수량!#REF!</definedName>
    <definedName name="철도궤도신설공사">[3]단위수량!#REF!</definedName>
    <definedName name="총괄관급" localSheetId="2">원가계산서!총괄관급</definedName>
    <definedName name="총괄관급" localSheetId="1">집계표!총괄관급</definedName>
    <definedName name="총괄관급">[0]!총괄관급</definedName>
    <definedName name="총집계" localSheetId="5">BlankMacro1</definedName>
    <definedName name="총집계" localSheetId="4">BlankMacro1</definedName>
    <definedName name="총집계" localSheetId="2">BlankMacro1</definedName>
    <definedName name="총집계" localSheetId="1">BlankMacro1</definedName>
    <definedName name="총집계">BlankMacro1</definedName>
    <definedName name="ㅋㅋ" localSheetId="5">BlankMacro1</definedName>
    <definedName name="ㅋㅋ" localSheetId="4">BlankMacro1</definedName>
    <definedName name="ㅋㅋ" localSheetId="2">BlankMacro1</definedName>
    <definedName name="ㅋㅋ" localSheetId="1">BlankMacro1</definedName>
    <definedName name="ㅋㅋ">BlankMacro1</definedName>
    <definedName name="터파기" localSheetId="2">원가계산서!터파기</definedName>
    <definedName name="터파기" localSheetId="1">집계표!터파기</definedName>
    <definedName name="터파기">[0]!터파기</definedName>
    <definedName name="템플리트모듈1" localSheetId="2">원가계산서!템플리트모듈6</definedName>
    <definedName name="템플리트모듈1" localSheetId="1">집계표!템플리트모듈6</definedName>
    <definedName name="템플리트모듈1">템플리트모듈6</definedName>
    <definedName name="템플리트모듈2" localSheetId="2">원가계산서!템플리트모듈6</definedName>
    <definedName name="템플리트모듈2" localSheetId="1">집계표!템플리트모듈6</definedName>
    <definedName name="템플리트모듈2">템플리트모듈6</definedName>
    <definedName name="템플리트모듈3" localSheetId="2">원가계산서!템플리트모듈6</definedName>
    <definedName name="템플리트모듈3" localSheetId="1">집계표!템플리트모듈6</definedName>
    <definedName name="템플리트모듈3">템플리트모듈6</definedName>
    <definedName name="템플리트모듈4" localSheetId="2">원가계산서!템플리트모듈6</definedName>
    <definedName name="템플리트모듈4" localSheetId="1">집계표!템플리트모듈6</definedName>
    <definedName name="템플리트모듈4">템플리트모듈6</definedName>
    <definedName name="템플리트모듈5" localSheetId="2">원가계산서!템플리트모듈6</definedName>
    <definedName name="템플리트모듈5" localSheetId="1">집계표!템플리트모듈6</definedName>
    <definedName name="템플리트모듈5">템플리트모듈6</definedName>
    <definedName name="템플리트모듈6" localSheetId="2">원가계산서!템플리트모듈6</definedName>
    <definedName name="템플리트모듈6" localSheetId="1">집계표!템플리트모듈6</definedName>
    <definedName name="템플리트모듈6">원가계산서!템플리트모듈6</definedName>
    <definedName name="토적1" localSheetId="2">원가계산서!토적1</definedName>
    <definedName name="토적1" localSheetId="1">집계표!토적1</definedName>
    <definedName name="토적1">[0]!토적1</definedName>
    <definedName name="토적표" localSheetId="4" hidden="1">#REF!</definedName>
    <definedName name="토적표" localSheetId="2" hidden="1">#REF!</definedName>
    <definedName name="토적표" localSheetId="1" hidden="1">#REF!</definedName>
    <definedName name="토적표" hidden="1">#REF!</definedName>
    <definedName name="통신" localSheetId="5">BlankMacro1</definedName>
    <definedName name="통신" localSheetId="4">BlankMacro1</definedName>
    <definedName name="통신" localSheetId="2">BlankMacro1</definedName>
    <definedName name="통신" localSheetId="1">BlankMacro1</definedName>
    <definedName name="통신">BlankMacro1</definedName>
    <definedName name="통신일위대가" localSheetId="5">BlankMacro1</definedName>
    <definedName name="통신일위대가" localSheetId="4">BlankMacro1</definedName>
    <definedName name="통신일위대가" localSheetId="2">BlankMacro1</definedName>
    <definedName name="통신일위대가" localSheetId="1">BlankMacro1</definedName>
    <definedName name="통신일위대가">BlankMacro1</definedName>
    <definedName name="통신집계" localSheetId="5">BlankMacro1</definedName>
    <definedName name="통신집계" localSheetId="4">BlankMacro1</definedName>
    <definedName name="통신집계" localSheetId="2">BlankMacro1</definedName>
    <definedName name="통신집계" localSheetId="1">BlankMacro1</definedName>
    <definedName name="통신집계">BlankMacro1</definedName>
    <definedName name="특수및기타건설공사" localSheetId="4">[3]단위수량!#REF!</definedName>
    <definedName name="특수및기타건설공사" localSheetId="2">[3]단위수량!#REF!</definedName>
    <definedName name="특수및기타건설공사" localSheetId="1">[3]단위수량!#REF!</definedName>
    <definedName name="특수및기타건설공사">[3]단위수량!#REF!</definedName>
    <definedName name="폐기량산출" localSheetId="2">원가계산서!폐기량산출</definedName>
    <definedName name="폐기량산출" localSheetId="1">집계표!폐기량산출</definedName>
    <definedName name="폐기량산출">[0]!폐기량산출</definedName>
    <definedName name="폐기물내역서" localSheetId="2">원가계산서!템플리트모듈6</definedName>
    <definedName name="폐기물내역서" localSheetId="1">집계표!템플리트모듈6</definedName>
    <definedName name="폐기물내역서">템플리트모듈6</definedName>
    <definedName name="폐기물집계표" localSheetId="2">원가계산서!집</definedName>
    <definedName name="폐기물집계표" localSheetId="1">집계표!집</definedName>
    <definedName name="폐기물집계표">집</definedName>
    <definedName name="품위내역서" localSheetId="5">BlankMacro1</definedName>
    <definedName name="품위내역서" localSheetId="4">BlankMacro1</definedName>
    <definedName name="품위내역서" localSheetId="2">BlankMacro1</definedName>
    <definedName name="품위내역서" localSheetId="1">BlankMacro1</definedName>
    <definedName name="품위내역서">BlankMacro1</definedName>
    <definedName name="한전수탁비">'[7]단가 (2)'!$H$17</definedName>
    <definedName name="합계" localSheetId="2">원가계산서!합계</definedName>
    <definedName name="합계" localSheetId="1">집계표!합계</definedName>
    <definedName name="합계">합계</definedName>
    <definedName name="허ㅗ러" localSheetId="5">BlankMacro1</definedName>
    <definedName name="허ㅗ러" localSheetId="4">BlankMacro1</definedName>
    <definedName name="허ㅗ러" localSheetId="2">BlankMacro1</definedName>
    <definedName name="허ㅗ러" localSheetId="1">BlankMacro1</definedName>
    <definedName name="허ㅗ러">BlankMacro1</definedName>
    <definedName name="화장" localSheetId="5">BlankMacro1</definedName>
    <definedName name="화장" localSheetId="4">BlankMacro1</definedName>
    <definedName name="화장" localSheetId="2">BlankMacro1</definedName>
    <definedName name="화장" localSheetId="1">BlankMacro1</definedName>
    <definedName name="화장">BlankMacro1</definedName>
    <definedName name="횡배수관">[10]DATA!$K$2:$W$10</definedName>
    <definedName name="흄관운반" localSheetId="2">원가계산서!흄관운반</definedName>
    <definedName name="흄관운반" localSheetId="1">집계표!흄관운반</definedName>
    <definedName name="흄관운반">[0]!흄관운반</definedName>
    <definedName name="ㅔ154">[11]Sheet1!$K$84</definedName>
    <definedName name="ㅜㅜ" localSheetId="5">BlankMacro1</definedName>
    <definedName name="ㅜㅜ" localSheetId="4">BlankMacro1</definedName>
    <definedName name="ㅜㅜ" localSheetId="2">BlankMacro1</definedName>
    <definedName name="ㅜㅜ" localSheetId="1">BlankMacro1</definedName>
    <definedName name="ㅜㅜ">BlankMacro1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4" i="15" l="1"/>
  <c r="K43" i="9" l="1"/>
  <c r="J43" i="9"/>
  <c r="H43" i="9"/>
  <c r="F43" i="9"/>
  <c r="K44" i="9"/>
  <c r="J44" i="9"/>
  <c r="H44" i="9"/>
  <c r="F44" i="9"/>
  <c r="L44" i="9" s="1"/>
  <c r="K39" i="9"/>
  <c r="J39" i="9"/>
  <c r="H39" i="9"/>
  <c r="F39" i="9"/>
  <c r="L39" i="9" s="1"/>
  <c r="K38" i="9"/>
  <c r="J38" i="9"/>
  <c r="H38" i="9"/>
  <c r="F38" i="9"/>
  <c r="K37" i="9"/>
  <c r="J37" i="9"/>
  <c r="H37" i="9"/>
  <c r="F37" i="9"/>
  <c r="K36" i="9"/>
  <c r="J36" i="9"/>
  <c r="H36" i="9"/>
  <c r="F36" i="9"/>
  <c r="L36" i="9" s="1"/>
  <c r="K35" i="9"/>
  <c r="J35" i="9"/>
  <c r="H35" i="9"/>
  <c r="F35" i="9"/>
  <c r="L35" i="9" s="1"/>
  <c r="K34" i="9"/>
  <c r="J34" i="9"/>
  <c r="H34" i="9"/>
  <c r="F34" i="9"/>
  <c r="K33" i="9"/>
  <c r="J33" i="9"/>
  <c r="H33" i="9"/>
  <c r="F33" i="9"/>
  <c r="K30" i="9"/>
  <c r="J30" i="9"/>
  <c r="H30" i="9"/>
  <c r="F30" i="9"/>
  <c r="K29" i="9"/>
  <c r="J29" i="9"/>
  <c r="H29" i="9"/>
  <c r="F29" i="9"/>
  <c r="L29" i="9" s="1"/>
  <c r="K28" i="9"/>
  <c r="J28" i="9"/>
  <c r="H28" i="9"/>
  <c r="F28" i="9"/>
  <c r="L28" i="9" s="1"/>
  <c r="K27" i="9"/>
  <c r="J27" i="9"/>
  <c r="H27" i="9"/>
  <c r="F27" i="9"/>
  <c r="L27" i="9" s="1"/>
  <c r="K26" i="9"/>
  <c r="J26" i="9"/>
  <c r="H26" i="9"/>
  <c r="F26" i="9"/>
  <c r="L26" i="9" s="1"/>
  <c r="K25" i="9"/>
  <c r="J25" i="9"/>
  <c r="H25" i="9"/>
  <c r="F25" i="9"/>
  <c r="K24" i="9"/>
  <c r="J24" i="9"/>
  <c r="H24" i="9"/>
  <c r="F24" i="9"/>
  <c r="K21" i="9"/>
  <c r="J21" i="9"/>
  <c r="H21" i="9"/>
  <c r="F21" i="9"/>
  <c r="K20" i="9"/>
  <c r="J20" i="9"/>
  <c r="H20" i="9"/>
  <c r="F20" i="9"/>
  <c r="K19" i="9"/>
  <c r="J19" i="9"/>
  <c r="H19" i="9"/>
  <c r="F19" i="9"/>
  <c r="L19" i="9" s="1"/>
  <c r="K18" i="9"/>
  <c r="J18" i="9"/>
  <c r="H18" i="9"/>
  <c r="F18" i="9"/>
  <c r="K17" i="9"/>
  <c r="J17" i="9"/>
  <c r="H17" i="9"/>
  <c r="F17" i="9"/>
  <c r="K16" i="9"/>
  <c r="J16" i="9"/>
  <c r="H16" i="9"/>
  <c r="F16" i="9"/>
  <c r="K15" i="9"/>
  <c r="J15" i="9"/>
  <c r="H15" i="9"/>
  <c r="F15" i="9"/>
  <c r="K11" i="9"/>
  <c r="J11" i="9"/>
  <c r="H11" i="9"/>
  <c r="F11" i="9"/>
  <c r="K12" i="9"/>
  <c r="J12" i="9"/>
  <c r="H12" i="9"/>
  <c r="F12" i="9"/>
  <c r="K10" i="9"/>
  <c r="J10" i="9"/>
  <c r="H10" i="9"/>
  <c r="F10" i="9"/>
  <c r="K9" i="9"/>
  <c r="J9" i="9"/>
  <c r="H9" i="9"/>
  <c r="F9" i="9"/>
  <c r="L9" i="9" s="1"/>
  <c r="K8" i="9"/>
  <c r="J8" i="9"/>
  <c r="H8" i="9"/>
  <c r="F8" i="9"/>
  <c r="L8" i="9" s="1"/>
  <c r="F6" i="6"/>
  <c r="L33" i="9" l="1"/>
  <c r="L43" i="9"/>
  <c r="L38" i="9"/>
  <c r="L11" i="9"/>
  <c r="L37" i="9"/>
  <c r="H32" i="9"/>
  <c r="J32" i="9"/>
  <c r="F32" i="9"/>
  <c r="L34" i="9"/>
  <c r="L10" i="9"/>
  <c r="L20" i="9"/>
  <c r="L30" i="9"/>
  <c r="L24" i="9"/>
  <c r="J23" i="9"/>
  <c r="F23" i="9"/>
  <c r="H23" i="9"/>
  <c r="L12" i="9"/>
  <c r="L25" i="9"/>
  <c r="L21" i="9"/>
  <c r="L17" i="9"/>
  <c r="L18" i="9"/>
  <c r="L15" i="9"/>
  <c r="J14" i="9"/>
  <c r="F14" i="9"/>
  <c r="H14" i="9"/>
  <c r="L16" i="9"/>
  <c r="L23" i="9" l="1"/>
  <c r="L32" i="9"/>
  <c r="L14" i="9"/>
  <c r="K7" i="9"/>
  <c r="J7" i="9"/>
  <c r="H7" i="9"/>
  <c r="F7" i="9"/>
  <c r="A2" i="14"/>
  <c r="F48" i="17"/>
  <c r="H48" i="17"/>
  <c r="J48" i="17"/>
  <c r="K48" i="17"/>
  <c r="F49" i="17"/>
  <c r="H49" i="17"/>
  <c r="J49" i="17"/>
  <c r="K49" i="17"/>
  <c r="F50" i="17"/>
  <c r="H50" i="17"/>
  <c r="J50" i="17"/>
  <c r="K50" i="17"/>
  <c r="L50" i="17"/>
  <c r="F51" i="17"/>
  <c r="H51" i="17"/>
  <c r="J51" i="17"/>
  <c r="K51" i="17"/>
  <c r="F52" i="17"/>
  <c r="H52" i="17"/>
  <c r="J52" i="17"/>
  <c r="K52" i="17"/>
  <c r="L52" i="17"/>
  <c r="F53" i="17"/>
  <c r="H53" i="17"/>
  <c r="J53" i="17"/>
  <c r="K53" i="17"/>
  <c r="L53" i="17"/>
  <c r="F54" i="17"/>
  <c r="H54" i="17"/>
  <c r="J54" i="17"/>
  <c r="K54" i="17"/>
  <c r="F55" i="17"/>
  <c r="H55" i="17"/>
  <c r="J55" i="17"/>
  <c r="K55" i="17"/>
  <c r="L55" i="17"/>
  <c r="F56" i="17"/>
  <c r="H56" i="17"/>
  <c r="J56" i="17"/>
  <c r="K56" i="17"/>
  <c r="L56" i="17"/>
  <c r="F57" i="17"/>
  <c r="H57" i="17"/>
  <c r="J57" i="17"/>
  <c r="K57" i="17"/>
  <c r="L57" i="17"/>
  <c r="F59" i="17"/>
  <c r="H59" i="17"/>
  <c r="J59" i="17"/>
  <c r="K59" i="17"/>
  <c r="F60" i="17"/>
  <c r="H60" i="17"/>
  <c r="J60" i="17"/>
  <c r="K60" i="17"/>
  <c r="F61" i="17"/>
  <c r="H61" i="17"/>
  <c r="J61" i="17"/>
  <c r="K61" i="17"/>
  <c r="F62" i="17"/>
  <c r="H62" i="17"/>
  <c r="J62" i="17"/>
  <c r="K62" i="17"/>
  <c r="F8" i="17"/>
  <c r="H8" i="17"/>
  <c r="J8" i="17"/>
  <c r="K8" i="17"/>
  <c r="F9" i="17"/>
  <c r="H9" i="17"/>
  <c r="J9" i="17"/>
  <c r="K9" i="17"/>
  <c r="F10" i="17"/>
  <c r="H10" i="17"/>
  <c r="J10" i="17"/>
  <c r="K10" i="17"/>
  <c r="L10" i="17"/>
  <c r="F11" i="17"/>
  <c r="H11" i="17"/>
  <c r="J11" i="17"/>
  <c r="K11" i="17"/>
  <c r="F12" i="17"/>
  <c r="H12" i="17"/>
  <c r="J12" i="17"/>
  <c r="K12" i="17"/>
  <c r="F13" i="17"/>
  <c r="H13" i="17"/>
  <c r="J13" i="17"/>
  <c r="K13" i="17"/>
  <c r="L13" i="17"/>
  <c r="F14" i="17"/>
  <c r="H14" i="17"/>
  <c r="J14" i="17"/>
  <c r="K14" i="17"/>
  <c r="F15" i="17"/>
  <c r="H15" i="17"/>
  <c r="J15" i="17"/>
  <c r="K15" i="17"/>
  <c r="F16" i="17"/>
  <c r="H16" i="17"/>
  <c r="J16" i="17"/>
  <c r="K16" i="17"/>
  <c r="F17" i="17"/>
  <c r="H17" i="17"/>
  <c r="J17" i="17"/>
  <c r="K17" i="17"/>
  <c r="F18" i="17"/>
  <c r="H18" i="17"/>
  <c r="J18" i="17"/>
  <c r="K18" i="17"/>
  <c r="F19" i="17"/>
  <c r="H19" i="17"/>
  <c r="J19" i="17"/>
  <c r="K19" i="17"/>
  <c r="F20" i="17"/>
  <c r="H20" i="17"/>
  <c r="J20" i="17"/>
  <c r="K20" i="17"/>
  <c r="F21" i="17"/>
  <c r="H21" i="17"/>
  <c r="J21" i="17"/>
  <c r="K21" i="17"/>
  <c r="F22" i="17"/>
  <c r="H22" i="17"/>
  <c r="J22" i="17"/>
  <c r="K22" i="17"/>
  <c r="F23" i="17"/>
  <c r="H23" i="17"/>
  <c r="J23" i="17"/>
  <c r="K23" i="17"/>
  <c r="F24" i="17"/>
  <c r="H24" i="17"/>
  <c r="J24" i="17"/>
  <c r="K24" i="17"/>
  <c r="F25" i="17"/>
  <c r="H25" i="17"/>
  <c r="J25" i="17"/>
  <c r="K25" i="17"/>
  <c r="L25" i="17"/>
  <c r="F26" i="17"/>
  <c r="H26" i="17"/>
  <c r="J26" i="17"/>
  <c r="K26" i="17"/>
  <c r="L26" i="17"/>
  <c r="F27" i="17"/>
  <c r="H27" i="17"/>
  <c r="J27" i="17"/>
  <c r="K27" i="17"/>
  <c r="F28" i="17"/>
  <c r="H28" i="17"/>
  <c r="J28" i="17"/>
  <c r="K28" i="17"/>
  <c r="F29" i="17"/>
  <c r="H29" i="17"/>
  <c r="J29" i="17"/>
  <c r="K29" i="17"/>
  <c r="F30" i="17"/>
  <c r="H30" i="17"/>
  <c r="J30" i="17"/>
  <c r="K30" i="17"/>
  <c r="F31" i="17"/>
  <c r="H31" i="17"/>
  <c r="J31" i="17"/>
  <c r="K31" i="17"/>
  <c r="F32" i="17"/>
  <c r="H32" i="17"/>
  <c r="J32" i="17"/>
  <c r="K32" i="17"/>
  <c r="F33" i="17"/>
  <c r="H33" i="17"/>
  <c r="J33" i="17"/>
  <c r="K33" i="17"/>
  <c r="F34" i="17"/>
  <c r="H34" i="17"/>
  <c r="J34" i="17"/>
  <c r="K34" i="17"/>
  <c r="F35" i="17"/>
  <c r="H35" i="17"/>
  <c r="J35" i="17"/>
  <c r="K35" i="17"/>
  <c r="F36" i="17"/>
  <c r="H36" i="17"/>
  <c r="J36" i="17"/>
  <c r="K36" i="17"/>
  <c r="F37" i="17"/>
  <c r="H37" i="17"/>
  <c r="J37" i="17"/>
  <c r="K37" i="17"/>
  <c r="F38" i="17"/>
  <c r="H38" i="17"/>
  <c r="J38" i="17"/>
  <c r="K38" i="17"/>
  <c r="F39" i="17"/>
  <c r="H39" i="17"/>
  <c r="J39" i="17"/>
  <c r="K39" i="17"/>
  <c r="F40" i="17"/>
  <c r="H40" i="17"/>
  <c r="J40" i="17"/>
  <c r="K40" i="17"/>
  <c r="F41" i="17"/>
  <c r="H41" i="17"/>
  <c r="J41" i="17"/>
  <c r="K41" i="17"/>
  <c r="F42" i="17"/>
  <c r="H42" i="17"/>
  <c r="J42" i="17"/>
  <c r="K42" i="17"/>
  <c r="F43" i="17"/>
  <c r="H43" i="17"/>
  <c r="J43" i="17"/>
  <c r="K43" i="17"/>
  <c r="R72" i="17"/>
  <c r="K47" i="17"/>
  <c r="J47" i="17"/>
  <c r="H47" i="17"/>
  <c r="F47" i="17"/>
  <c r="K7" i="17"/>
  <c r="J7" i="17"/>
  <c r="H7" i="17"/>
  <c r="F7" i="17"/>
  <c r="L7" i="17" s="1"/>
  <c r="A2" i="17"/>
  <c r="A2" i="16"/>
  <c r="L7" i="9" l="1"/>
  <c r="L51" i="17"/>
  <c r="L34" i="17"/>
  <c r="L49" i="17"/>
  <c r="L62" i="17"/>
  <c r="L48" i="17"/>
  <c r="L61" i="17"/>
  <c r="L17" i="17"/>
  <c r="L9" i="17"/>
  <c r="L39" i="17"/>
  <c r="L32" i="17"/>
  <c r="L24" i="17"/>
  <c r="L54" i="17"/>
  <c r="L60" i="17"/>
  <c r="L59" i="17"/>
  <c r="L16" i="17"/>
  <c r="L38" i="17"/>
  <c r="L30" i="17"/>
  <c r="L23" i="17"/>
  <c r="H45" i="17"/>
  <c r="J45" i="17"/>
  <c r="L40" i="17"/>
  <c r="L11" i="17"/>
  <c r="L22" i="17"/>
  <c r="L43" i="17"/>
  <c r="L29" i="17"/>
  <c r="L36" i="17"/>
  <c r="L42" i="17"/>
  <c r="L15" i="17"/>
  <c r="L19" i="17"/>
  <c r="L8" i="17"/>
  <c r="L35" i="17"/>
  <c r="L28" i="17"/>
  <c r="L21" i="17"/>
  <c r="L41" i="17"/>
  <c r="L14" i="17"/>
  <c r="L27" i="17"/>
  <c r="L20" i="17"/>
  <c r="L33" i="17"/>
  <c r="L12" i="17"/>
  <c r="L18" i="17"/>
  <c r="L31" i="17"/>
  <c r="L37" i="17"/>
  <c r="J5" i="17"/>
  <c r="H5" i="17"/>
  <c r="L47" i="17"/>
  <c r="F45" i="17"/>
  <c r="F5" i="17"/>
  <c r="F72" i="17" l="1"/>
  <c r="F5" i="14" s="1"/>
  <c r="H72" i="17"/>
  <c r="H5" i="14" s="1"/>
  <c r="L7" i="14" s="1"/>
  <c r="J72" i="17"/>
  <c r="J5" i="14" s="1"/>
  <c r="L45" i="17"/>
  <c r="O45" i="17"/>
  <c r="L5" i="17"/>
  <c r="O72" i="17"/>
  <c r="O5" i="17"/>
  <c r="L72" i="17" l="1"/>
  <c r="L5" i="14" s="1"/>
  <c r="P45" i="17"/>
  <c r="P5" i="17"/>
  <c r="P72" i="17"/>
  <c r="K6" i="9" l="1"/>
  <c r="J6" i="9"/>
  <c r="H6" i="9"/>
  <c r="F6" i="9"/>
  <c r="B2" i="15"/>
  <c r="F26" i="15"/>
  <c r="F24" i="15"/>
  <c r="F23" i="15"/>
  <c r="F20" i="15"/>
  <c r="F19" i="15"/>
  <c r="F18" i="15"/>
  <c r="F17" i="15"/>
  <c r="D17" i="15"/>
  <c r="F16" i="15"/>
  <c r="F15" i="15"/>
  <c r="F14" i="15"/>
  <c r="F13" i="15"/>
  <c r="F12" i="15"/>
  <c r="F9" i="15"/>
  <c r="L6" i="9" l="1"/>
  <c r="F42" i="9"/>
  <c r="F41" i="9" s="1"/>
  <c r="K42" i="9"/>
  <c r="J42" i="9"/>
  <c r="J41" i="9" s="1"/>
  <c r="H42" i="9"/>
  <c r="H41" i="9" s="1"/>
  <c r="L42" i="9" l="1"/>
  <c r="L41" i="9" s="1"/>
  <c r="O41" i="9" l="1"/>
  <c r="P41" i="9" l="1"/>
  <c r="F5" i="9"/>
  <c r="F55" i="9" s="1"/>
  <c r="J5" i="9" l="1"/>
  <c r="J55" i="9" s="1"/>
  <c r="H5" i="9"/>
  <c r="H55" i="9" s="1"/>
  <c r="D4" i="15"/>
  <c r="L5" i="9"/>
  <c r="L55" i="9" s="1"/>
  <c r="D8" i="15" l="1"/>
  <c r="R55" i="9"/>
  <c r="A2" i="9" l="1"/>
  <c r="D11" i="15"/>
  <c r="D13" i="15" l="1"/>
  <c r="D9" i="15"/>
  <c r="D10" i="15" s="1"/>
  <c r="D7" i="15"/>
  <c r="L8" i="14" l="1"/>
  <c r="D19" i="15"/>
  <c r="D20" i="15"/>
  <c r="D12" i="15"/>
  <c r="O5" i="9"/>
  <c r="O55" i="9" l="1"/>
  <c r="P55" i="9" s="1"/>
  <c r="P5" i="9"/>
  <c r="L9" i="14"/>
  <c r="L11" i="14" s="1"/>
  <c r="D22" i="15" l="1"/>
  <c r="D23" i="15" s="1"/>
  <c r="L19" i="14"/>
  <c r="L21" i="14" s="1"/>
  <c r="L6" i="16" s="1"/>
  <c r="L24" i="14" l="1"/>
  <c r="D25" i="15"/>
  <c r="D26" i="15" s="1"/>
  <c r="D27" i="15" s="1"/>
  <c r="F8" i="6" s="1"/>
  <c r="L5" i="16" l="1"/>
  <c r="L18" i="16" s="1"/>
  <c r="G8" i="6" s="1"/>
</calcChain>
</file>

<file path=xl/sharedStrings.xml><?xml version="1.0" encoding="utf-8"?>
<sst xmlns="http://schemas.openxmlformats.org/spreadsheetml/2006/main" count="401" uniqueCount="170">
  <si>
    <t>설    계    서    용    지</t>
    <phoneticPr fontId="3" type="noConversion"/>
  </si>
  <si>
    <t>확
인</t>
    <phoneticPr fontId="3" type="noConversion"/>
  </si>
  <si>
    <t>설
계
자</t>
    <phoneticPr fontId="3" type="noConversion"/>
  </si>
  <si>
    <t xml:space="preserve">공     사     명 : </t>
    <phoneticPr fontId="3" type="noConversion"/>
  </si>
  <si>
    <t xml:space="preserve">설계공사금액 : </t>
    <phoneticPr fontId="3" type="noConversion"/>
  </si>
  <si>
    <t>합 계</t>
    <phoneticPr fontId="2" type="noConversion"/>
  </si>
  <si>
    <t>내  역  서</t>
    <phoneticPr fontId="2" type="noConversion"/>
  </si>
  <si>
    <t>공 사 원 가 계 산 서</t>
    <phoneticPr fontId="2" type="noConversion"/>
  </si>
  <si>
    <t>금액</t>
    <phoneticPr fontId="2" type="noConversion"/>
  </si>
  <si>
    <t>요율</t>
    <phoneticPr fontId="2" type="noConversion"/>
  </si>
  <si>
    <t>구성비</t>
    <phoneticPr fontId="2" type="noConversion"/>
  </si>
  <si>
    <t>비고</t>
    <phoneticPr fontId="2" type="noConversion"/>
  </si>
  <si>
    <t>직접재료비</t>
    <phoneticPr fontId="2" type="noConversion"/>
  </si>
  <si>
    <t>간접재료비</t>
    <phoneticPr fontId="2" type="noConversion"/>
  </si>
  <si>
    <t>작업부산물(△)</t>
    <phoneticPr fontId="2" type="noConversion"/>
  </si>
  <si>
    <t>소 계</t>
    <phoneticPr fontId="2" type="noConversion"/>
  </si>
  <si>
    <t>직접노무비</t>
    <phoneticPr fontId="2" type="noConversion"/>
  </si>
  <si>
    <t>간접노무비</t>
    <phoneticPr fontId="2" type="noConversion"/>
  </si>
  <si>
    <t>산재보험료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</si>
  <si>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</si>
  <si>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</si>
  <si>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</si>
  <si>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퇴직공제부금비</t>
    <phoneticPr fontId="2" type="noConversion"/>
  </si>
  <si>
    <t>안전관리비</t>
    <phoneticPr fontId="2" type="noConversion"/>
  </si>
  <si>
    <t>환경보전비</t>
    <phoneticPr fontId="2" type="noConversion"/>
  </si>
  <si>
    <t>기타경비</t>
    <phoneticPr fontId="2" type="noConversion"/>
  </si>
  <si>
    <t>순 공 사 비</t>
    <phoneticPr fontId="2" type="noConversion"/>
  </si>
  <si>
    <t>경  비</t>
    <phoneticPr fontId="2" type="noConversion"/>
  </si>
  <si>
    <t>합  계</t>
    <phoneticPr fontId="2" type="noConversion"/>
  </si>
  <si>
    <t>이         윤</t>
    <phoneticPr fontId="2" type="noConversion"/>
  </si>
  <si>
    <t>총   원   가</t>
    <phoneticPr fontId="2" type="noConversion"/>
  </si>
  <si>
    <t>부가가치세</t>
    <phoneticPr fontId="2" type="noConversion"/>
  </si>
  <si>
    <t>총  공  사  비</t>
    <phoneticPr fontId="2" type="noConversion"/>
  </si>
  <si>
    <t>공사명:</t>
    <phoneticPr fontId="2" type="noConversion"/>
  </si>
  <si>
    <t>공사명입력:</t>
    <phoneticPr fontId="2" type="noConversion"/>
  </si>
  <si>
    <t>명 칭</t>
    <phoneticPr fontId="2" type="noConversion"/>
  </si>
  <si>
    <t>규 격</t>
    <phoneticPr fontId="2" type="noConversion"/>
  </si>
  <si>
    <t>단 위</t>
    <phoneticPr fontId="2" type="noConversion"/>
  </si>
  <si>
    <t>수 량</t>
    <phoneticPr fontId="2" type="noConversion"/>
  </si>
  <si>
    <t>재 료 비</t>
    <phoneticPr fontId="2" type="noConversion"/>
  </si>
  <si>
    <t>노 무 비</t>
    <phoneticPr fontId="2" type="noConversion"/>
  </si>
  <si>
    <t>경 비</t>
    <phoneticPr fontId="2" type="noConversion"/>
  </si>
  <si>
    <t>계</t>
    <phoneticPr fontId="2" type="noConversion"/>
  </si>
  <si>
    <t>비 고</t>
    <phoneticPr fontId="2" type="noConversion"/>
  </si>
  <si>
    <t>단 가</t>
    <phoneticPr fontId="2" type="noConversion"/>
  </si>
  <si>
    <t>금 액</t>
    <phoneticPr fontId="2" type="noConversion"/>
  </si>
  <si>
    <t>확 인</t>
    <phoneticPr fontId="2" type="noConversion"/>
  </si>
  <si>
    <t>재료비</t>
    <phoneticPr fontId="2" type="noConversion"/>
  </si>
  <si>
    <t xml:space="preserve">  순 공사비</t>
    <phoneticPr fontId="2" type="noConversion"/>
  </si>
  <si>
    <t>원 가 계 산 서</t>
    <phoneticPr fontId="2" type="noConversion"/>
  </si>
  <si>
    <t>산재보험료</t>
  </si>
  <si>
    <t>고용보험료</t>
  </si>
  <si>
    <t>공과잡비 및 이윤</t>
  </si>
  <si>
    <t>소 계</t>
    <phoneticPr fontId="2" type="noConversion"/>
  </si>
  <si>
    <t>부가가치세</t>
    <phoneticPr fontId="2" type="noConversion"/>
  </si>
  <si>
    <t>만단위절사</t>
    <phoneticPr fontId="2" type="noConversion"/>
  </si>
  <si>
    <t>식</t>
    <phoneticPr fontId="2" type="noConversion"/>
  </si>
  <si>
    <t>데크:</t>
    <phoneticPr fontId="2" type="noConversion"/>
  </si>
  <si>
    <t>노무비</t>
    <phoneticPr fontId="2" type="noConversion"/>
  </si>
  <si>
    <t>기계경비</t>
    <phoneticPr fontId="2" type="noConversion"/>
  </si>
  <si>
    <t>노인장기요양보험료</t>
    <phoneticPr fontId="2" type="noConversion"/>
  </si>
  <si>
    <t>일반관리비</t>
    <phoneticPr fontId="2" type="noConversion"/>
  </si>
  <si>
    <t>m</t>
    <phoneticPr fontId="2" type="noConversion"/>
  </si>
  <si>
    <t>노무비*1.01%</t>
    <phoneticPr fontId="2" type="noConversion"/>
  </si>
  <si>
    <t>식</t>
  </si>
  <si>
    <t>EA</t>
  </si>
  <si>
    <t>구 분</t>
    <phoneticPr fontId="2" type="noConversion"/>
  </si>
  <si>
    <t>모빌리티캠퍼스 연구동 201호, 202호 공간조정 공사</t>
    <phoneticPr fontId="2" type="noConversion"/>
  </si>
  <si>
    <t xml:space="preserve"> 건축공사</t>
    <phoneticPr fontId="2" type="noConversion"/>
  </si>
  <si>
    <t xml:space="preserve"> 기계설비공사</t>
    <phoneticPr fontId="2" type="noConversion"/>
  </si>
  <si>
    <t xml:space="preserve"> 전기공사</t>
    <phoneticPr fontId="2" type="noConversion"/>
  </si>
  <si>
    <t>모빌리티캠퍼스 연구동 201호, 202호 공간조정 기계설비공사</t>
    <phoneticPr fontId="2" type="noConversion"/>
  </si>
  <si>
    <t>1. 세면기와 싱크대 설치</t>
  </si>
  <si>
    <t xml:space="preserve">  가. 재료비</t>
  </si>
  <si>
    <t>싱크대(상판 인조대리석, 원홀수전)</t>
  </si>
  <si>
    <t>L:1200</t>
  </si>
  <si>
    <t>하부장형 세면기(수전 포함)</t>
  </si>
  <si>
    <t>거울, 비누대, 수건걸이 등 포함</t>
  </si>
  <si>
    <t>전기온수기</t>
  </si>
  <si>
    <t>30리터</t>
  </si>
  <si>
    <t>대</t>
  </si>
  <si>
    <t>15리터</t>
  </si>
  <si>
    <t>스텐파이프(프레스형)</t>
  </si>
  <si>
    <t>25A</t>
  </si>
  <si>
    <t>M</t>
  </si>
  <si>
    <t>20A</t>
  </si>
  <si>
    <t>13A</t>
  </si>
  <si>
    <t>용접 티</t>
  </si>
  <si>
    <t>25A*20A</t>
  </si>
  <si>
    <t>20A*15A</t>
  </si>
  <si>
    <t>편닛플</t>
  </si>
  <si>
    <t>15A</t>
  </si>
  <si>
    <t>SH-JOINT 티</t>
  </si>
  <si>
    <t>25A*13A</t>
  </si>
  <si>
    <t>SH-JOINT 켑</t>
  </si>
  <si>
    <t>SH-JOINT 엘보</t>
  </si>
  <si>
    <t>SH-JOINT 90도 엘보</t>
  </si>
  <si>
    <t>SH-JOINT 압착 볼밸브</t>
  </si>
  <si>
    <t>볼밸브(SUS)</t>
  </si>
  <si>
    <t>거울 등 액세서리</t>
  </si>
  <si>
    <t>-</t>
  </si>
  <si>
    <t>관보온</t>
  </si>
  <si>
    <t>PVC 파이프</t>
  </si>
  <si>
    <t>50A</t>
  </si>
  <si>
    <t>PVC P트렙</t>
  </si>
  <si>
    <t>PVC YT관</t>
  </si>
  <si>
    <t>PVC 소켓</t>
  </si>
  <si>
    <t>PVC 엘보(45도)</t>
  </si>
  <si>
    <t>PVC 배수용 소제구</t>
  </si>
  <si>
    <t>PVC 배수용 통기밸브</t>
  </si>
  <si>
    <t>절연행거</t>
  </si>
  <si>
    <t>15A~25A</t>
  </si>
  <si>
    <t>일반행거 등</t>
  </si>
  <si>
    <t>달대볼트</t>
  </si>
  <si>
    <t>잡재료비</t>
  </si>
  <si>
    <t xml:space="preserve">  나. 노무비</t>
  </si>
  <si>
    <t>노무비</t>
  </si>
  <si>
    <t>배관공(수도)</t>
  </si>
  <si>
    <t>용접공</t>
  </si>
  <si>
    <t>보통인부</t>
  </si>
  <si>
    <t>공구손료</t>
  </si>
  <si>
    <t>노무비의 3%</t>
  </si>
  <si>
    <t>인</t>
  </si>
  <si>
    <t>냉방기준 7,200W</t>
  </si>
  <si>
    <t>냉방기준 6,000W</t>
  </si>
  <si>
    <t>룸리모컨</t>
  </si>
  <si>
    <t>기존 실내기 철거</t>
  </si>
  <si>
    <t>냉매배관(배관+보온재)</t>
  </si>
  <si>
    <t>드레인관(배관+보온재)</t>
  </si>
  <si>
    <t>분지관</t>
  </si>
  <si>
    <t>냉매</t>
  </si>
  <si>
    <t>R-410</t>
  </si>
  <si>
    <t>전원선, 통신선</t>
  </si>
  <si>
    <t>16실 제어 컨트롤러</t>
  </si>
  <si>
    <t xml:space="preserve">  나.  노무비</t>
  </si>
  <si>
    <t>배관공</t>
  </si>
  <si>
    <t>KG</t>
  </si>
  <si>
    <t>노무비*3.56%</t>
    <phoneticPr fontId="2" type="noConversion"/>
  </si>
  <si>
    <t xml:space="preserve"> 2. 냉난방 공사</t>
    <phoneticPr fontId="2" type="noConversion"/>
  </si>
  <si>
    <t>실내기(1-WAY)-18평형</t>
  </si>
  <si>
    <t>실내기(4-WAY)</t>
  </si>
  <si>
    <t xml:space="preserve">                            2026학년도</t>
    <phoneticPr fontId="3" type="noConversion"/>
  </si>
  <si>
    <t>2026년       4월        일             설     계</t>
    <phoneticPr fontId="3" type="noConversion"/>
  </si>
  <si>
    <t>행소관 주변 옥외계단 난간 설치</t>
    <phoneticPr fontId="2" type="noConversion"/>
  </si>
  <si>
    <t>기둥(난간동자)</t>
    <phoneticPr fontId="2" type="noConversion"/>
  </si>
  <si>
    <t>상부 손스침</t>
    <phoneticPr fontId="2" type="noConversion"/>
  </si>
  <si>
    <r>
      <t>SST, 38</t>
    </r>
    <r>
      <rPr>
        <sz val="10"/>
        <color theme="1"/>
        <rFont val="Calibri"/>
        <family val="3"/>
        <charset val="161"/>
      </rPr>
      <t>Φ</t>
    </r>
    <r>
      <rPr>
        <sz val="10"/>
        <color theme="1"/>
        <rFont val="맑은 고딕"/>
        <family val="3"/>
        <charset val="129"/>
      </rPr>
      <t>,</t>
    </r>
    <r>
      <rPr>
        <sz val="10"/>
        <color theme="1"/>
        <rFont val="맑은 고딕"/>
        <family val="3"/>
        <charset val="129"/>
        <scheme val="minor"/>
      </rPr>
      <t xml:space="preserve"> 1.5t</t>
    </r>
    <phoneticPr fontId="2" type="noConversion"/>
  </si>
  <si>
    <t>간살</t>
    <phoneticPr fontId="2" type="noConversion"/>
  </si>
  <si>
    <r>
      <t>SST, 16</t>
    </r>
    <r>
      <rPr>
        <sz val="10"/>
        <color theme="1"/>
        <rFont val="Calibri"/>
        <family val="3"/>
        <charset val="161"/>
      </rPr>
      <t>Φ</t>
    </r>
    <r>
      <rPr>
        <sz val="10"/>
        <color theme="1"/>
        <rFont val="맑은 고딕"/>
        <family val="3"/>
        <charset val="129"/>
      </rPr>
      <t>,</t>
    </r>
    <r>
      <rPr>
        <sz val="10"/>
        <color theme="1"/>
        <rFont val="맑은 고딕"/>
        <family val="3"/>
        <charset val="129"/>
        <scheme val="minor"/>
      </rPr>
      <t xml:space="preserve"> 1.5t</t>
    </r>
    <phoneticPr fontId="2" type="noConversion"/>
  </si>
  <si>
    <t>베이스플레이트</t>
    <phoneticPr fontId="2" type="noConversion"/>
  </si>
  <si>
    <t>SST, 120*100*12t</t>
    <phoneticPr fontId="2" type="noConversion"/>
  </si>
  <si>
    <t>L=120이상</t>
    <phoneticPr fontId="2" type="noConversion"/>
  </si>
  <si>
    <t>ea</t>
    <phoneticPr fontId="48" type="noConversion"/>
  </si>
  <si>
    <t>ea</t>
    <phoneticPr fontId="2" type="noConversion"/>
  </si>
  <si>
    <t>장애인점자</t>
    <phoneticPr fontId="2" type="noConversion"/>
  </si>
  <si>
    <t>SST</t>
    <phoneticPr fontId="2" type="noConversion"/>
  </si>
  <si>
    <t>SST, 8T, 850H</t>
    <phoneticPr fontId="2" type="noConversion"/>
  </si>
  <si>
    <t>레이저가공</t>
    <phoneticPr fontId="2" type="noConversion"/>
  </si>
  <si>
    <t>설치</t>
    <phoneticPr fontId="2" type="noConversion"/>
  </si>
  <si>
    <t>알곤용접 등</t>
    <phoneticPr fontId="2" type="noConversion"/>
  </si>
  <si>
    <t>인</t>
    <phoneticPr fontId="2" type="noConversion"/>
  </si>
  <si>
    <t>앙카볼트, 너트</t>
    <phoneticPr fontId="2" type="noConversion"/>
  </si>
  <si>
    <t>현장정리</t>
    <phoneticPr fontId="2" type="noConversion"/>
  </si>
  <si>
    <t xml:space="preserve"> 2. 행소관 동편</t>
    <phoneticPr fontId="2" type="noConversion"/>
  </si>
  <si>
    <t xml:space="preserve"> 3. 행소관 서편</t>
    <phoneticPr fontId="2" type="noConversion"/>
  </si>
  <si>
    <t xml:space="preserve"> 1. 행소관 북편</t>
    <phoneticPr fontId="2" type="noConversion"/>
  </si>
  <si>
    <t>잡자재비 등</t>
    <phoneticPr fontId="2" type="noConversion"/>
  </si>
  <si>
    <t xml:space="preserve"> 4. 행소관 남편</t>
    <phoneticPr fontId="2" type="noConversion"/>
  </si>
  <si>
    <t xml:space="preserve"> 5. 가설공사</t>
    <phoneticPr fontId="2" type="noConversion"/>
  </si>
  <si>
    <t>준공청소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</si>
</sst>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 * #,##0_ ;_ * \-#,##0_ ;_ * &quot;-&quot;_ ;_ @_ "/>
    <numFmt numFmtId="178" formatCode="_ * #,##0.00_ ;_ * &quot;₩&quot;&quot;₩&quot;&quot;₩&quot;&quot;₩&quot;&quot;₩&quot;&quot;₩&quot;&quot;₩&quot;\-#,##0.00_ ;_ * &quot;-&quot;??_ ;_ @_ "/>
    <numFmt numFmtId="179" formatCode="&quot;₩&quot;#,##0;[Red]&quot;₩&quot;&quot;₩&quot;&quot;₩&quot;&quot;₩&quot;&quot;₩&quot;&quot;₩&quot;&quot;₩&quot;&quot;₩&quot;\-#,##0"/>
    <numFmt numFmtId="180" formatCode="_(* #,##0_);_(* \(#,##0\);_(* &quot;-&quot;_);_(@_)"/>
    <numFmt numFmtId="181" formatCode="0.000"/>
    <numFmt numFmtId="182" formatCode="mm&quot;월&quot;dd&quot;일&quot;"/>
    <numFmt numFmtId="183" formatCode="_ * #,##0.00_ ;_ * \-#,##0.00_ ;_ * &quot;-&quot;??_ ;_ @_ "/>
    <numFmt numFmtId="184" formatCode="\$#.00"/>
    <numFmt numFmtId="185" formatCode="&quot;$&quot;#,##0_);[Red]\(&quot;$&quot;#,##0\)"/>
    <numFmt numFmtId="186" formatCode="&quot;₩&quot;\$#,##0.00_);&quot;₩&quot;\(&quot;₩&quot;\$#,##0.00&quot;₩&quot;\)"/>
    <numFmt numFmtId="187" formatCode="&quot;$&quot;#,##0.00_);\(&quot;$&quot;#,##0.00\)"/>
    <numFmt numFmtId="188" formatCode="m\o\n\th\ d\,\ yyyy"/>
    <numFmt numFmtId="189" formatCode="@\ &quot;주임&quot;"/>
    <numFmt numFmtId="190" formatCode="_-[$€-2]* #,##0.00_-;&quot;₩&quot;\!\-[$€-2]* #,##0.00_-;_-[$€-2]* &quot;-&quot;??_-"/>
    <numFmt numFmtId="191" formatCode="#.00"/>
    <numFmt numFmtId="192" formatCode="#."/>
    <numFmt numFmtId="193" formatCode="#,##0&quot;?_);[Red]\(#,##0&quot;&quot;?&quot;\)"/>
    <numFmt numFmtId="194" formatCode="%#.00"/>
    <numFmt numFmtId="195" formatCode="yyyy&quot;年&quot;&quot;₩&quot;&quot;₩&quot;&quot;₩&quot;\ m&quot;月&quot;&quot;₩&quot;&quot;₩&quot;&quot;₩&quot;\ d&quot;日&quot;"/>
    <numFmt numFmtId="196" formatCode="_(&quot;$&quot;* #,##0.00_);_(&quot;$&quot;* \(#,##0.00\);_(&quot;$&quot;* &quot;-&quot;??_);_(@_)"/>
    <numFmt numFmtId="197" formatCode="_ * #,##0.00_)\ _$_ ;_ * \(#,##0.00\)\ _$_ ;_ * &quot;-&quot;??_)\ _$_ ;_ @_ "/>
    <numFmt numFmtId="198" formatCode="_-* #&quot;₩&quot;\!\!\,##0_-;&quot;₩&quot;&quot;₩&quot;\!\!\-* #&quot;₩&quot;\!\!\,##0_-;_-* &quot;-&quot;_-;_-@_-"/>
    <numFmt numFmtId="199" formatCode="#,##0.0"/>
    <numFmt numFmtId="200" formatCode="0.0_ "/>
    <numFmt numFmtId="201" formatCode="&quot;공 사 명: &quot;"/>
    <numFmt numFmtId="202" formatCode="[DBNum4]&quot;(금&quot;[$-412]General&quot;원)&quot;"/>
    <numFmt numFmtId="203" formatCode="&quot;금&quot;* #,##0&quot;원&quot;"/>
    <numFmt numFmtId="204" formatCode="0.000%"/>
  </numFmts>
  <fonts count="57">
    <font>
      <sz val="11"/>
      <color theme="1"/>
      <name val="굴림체"/>
      <family val="2"/>
      <charset val="129"/>
    </font>
    <font>
      <sz val="11"/>
      <name val="돋움"/>
      <family val="3"/>
      <charset val="129"/>
    </font>
    <font>
      <sz val="8"/>
      <name val="굴림체"/>
      <family val="2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Times New Roman"/>
      <family val="1"/>
    </font>
    <font>
      <sz val="13"/>
      <name val="돋움체"/>
      <family val="3"/>
      <charset val="129"/>
    </font>
    <font>
      <sz val="12"/>
      <name val="견명조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color indexed="8"/>
      <name val="Impact"/>
      <family val="2"/>
    </font>
    <font>
      <sz val="1"/>
      <color indexed="8"/>
      <name val="Courier"/>
      <family val="3"/>
    </font>
    <font>
      <sz val="10"/>
      <name val="MS Sans Serif"/>
      <family val="2"/>
    </font>
    <font>
      <sz val="10"/>
      <name val="MS Serif"/>
      <family val="1"/>
    </font>
    <font>
      <sz val="10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11"/>
      <name val="Helv"/>
      <family val="2"/>
    </font>
    <font>
      <sz val="12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뼻뮝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명조"/>
      <family val="3"/>
      <charset val="129"/>
    </font>
    <font>
      <sz val="10"/>
      <name val="새굴림"/>
      <family val="1"/>
      <charset val="129"/>
    </font>
    <font>
      <sz val="11"/>
      <name val="새굴림"/>
      <family val="1"/>
      <charset val="129"/>
    </font>
    <font>
      <sz val="10"/>
      <name val="돋움"/>
      <family val="3"/>
      <charset val="129"/>
    </font>
    <font>
      <sz val="11"/>
      <color theme="1"/>
      <name val="굴림체"/>
      <family val="2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굴림체"/>
      <family val="3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color theme="1"/>
      <name val="Calibri"/>
      <family val="3"/>
      <charset val="161"/>
    </font>
    <font>
      <sz val="10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 style="hair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7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0" fontId="7" fillId="0" borderId="0"/>
    <xf numFmtId="0" fontId="7" fillId="0" borderId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5" fillId="0" borderId="0"/>
    <xf numFmtId="0" fontId="5" fillId="0" borderId="0"/>
    <xf numFmtId="0" fontId="8" fillId="0" borderId="0"/>
    <xf numFmtId="177" fontId="7" fillId="0" borderId="0" applyFont="0" applyFill="0" applyBorder="0" applyAlignment="0" applyProtection="0"/>
    <xf numFmtId="0" fontId="5" fillId="0" borderId="0"/>
    <xf numFmtId="0" fontId="5" fillId="0" borderId="0"/>
    <xf numFmtId="178" fontId="7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5" fillId="0" borderId="0"/>
    <xf numFmtId="0" fontId="5" fillId="0" borderId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5" fillId="0" borderId="0"/>
    <xf numFmtId="0" fontId="9" fillId="0" borderId="0"/>
    <xf numFmtId="177" fontId="10" fillId="0" borderId="0" applyFont="0" applyFill="0" applyBorder="0" applyAlignment="0" applyProtection="0"/>
    <xf numFmtId="0" fontId="4" fillId="0" borderId="0">
      <alignment horizontal="center" vertical="center"/>
    </xf>
    <xf numFmtId="180" fontId="7" fillId="0" borderId="0">
      <alignment horizontal="center" vertical="center"/>
    </xf>
    <xf numFmtId="181" fontId="11" fillId="0" borderId="0">
      <alignment horizontal="center" vertical="center"/>
    </xf>
    <xf numFmtId="0" fontId="8" fillId="0" borderId="0" applyNumberFormat="0" applyFill="0" applyBorder="0" applyAlignment="0" applyProtection="0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  <xf numFmtId="0" fontId="14" fillId="0" borderId="0"/>
    <xf numFmtId="0" fontId="1" fillId="0" borderId="0" applyFill="0" applyBorder="0" applyAlignment="0"/>
    <xf numFmtId="0" fontId="16" fillId="0" borderId="0"/>
    <xf numFmtId="0" fontId="17" fillId="2" borderId="5">
      <alignment horizontal="center" wrapText="1"/>
    </xf>
    <xf numFmtId="4" fontId="18" fillId="0" borderId="0">
      <protection locked="0"/>
    </xf>
    <xf numFmtId="38" fontId="19" fillId="0" borderId="0" applyFont="0" applyFill="0" applyBorder="0" applyAlignment="0" applyProtection="0"/>
    <xf numFmtId="182" fontId="1" fillId="0" borderId="0"/>
    <xf numFmtId="183" fontId="8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20" fillId="0" borderId="0" applyNumberFormat="0" applyAlignment="0">
      <alignment horizontal="left"/>
    </xf>
    <xf numFmtId="184" fontId="18" fillId="0" borderId="0">
      <protection locked="0"/>
    </xf>
    <xf numFmtId="185" fontId="19" fillId="0" borderId="0" applyFont="0" applyFill="0" applyBorder="0" applyAlignment="0" applyProtection="0"/>
    <xf numFmtId="186" fontId="21" fillId="0" borderId="0" applyFont="0" applyFill="0" applyBorder="0" applyAlignment="0" applyProtection="0"/>
    <xf numFmtId="187" fontId="11" fillId="0" borderId="0"/>
    <xf numFmtId="188" fontId="18" fillId="0" borderId="0">
      <protection locked="0"/>
    </xf>
    <xf numFmtId="189" fontId="1" fillId="0" borderId="0"/>
    <xf numFmtId="0" fontId="22" fillId="0" borderId="0" applyNumberFormat="0" applyAlignment="0">
      <alignment horizontal="left"/>
    </xf>
    <xf numFmtId="190" fontId="21" fillId="0" borderId="0" applyFont="0" applyFill="0" applyBorder="0" applyAlignment="0" applyProtection="0"/>
    <xf numFmtId="191" fontId="18" fillId="0" borderId="0">
      <protection locked="0"/>
    </xf>
    <xf numFmtId="177" fontId="7" fillId="0" borderId="0" applyFont="0" applyFill="0" applyBorder="0" applyAlignment="0" applyProtection="0"/>
    <xf numFmtId="38" fontId="23" fillId="3" borderId="0" applyNumberFormat="0" applyBorder="0" applyAlignment="0" applyProtection="0"/>
    <xf numFmtId="0" fontId="24" fillId="0" borderId="0">
      <alignment horizontal="left"/>
    </xf>
    <xf numFmtId="0" fontId="25" fillId="0" borderId="7" applyNumberFormat="0" applyAlignment="0" applyProtection="0">
      <alignment horizontal="left" vertical="center"/>
    </xf>
    <xf numFmtId="0" fontId="25" fillId="0" borderId="8">
      <alignment horizontal="left" vertical="center"/>
    </xf>
    <xf numFmtId="192" fontId="26" fillId="0" borderId="0">
      <protection locked="0"/>
    </xf>
    <xf numFmtId="192" fontId="26" fillId="0" borderId="0">
      <protection locked="0"/>
    </xf>
    <xf numFmtId="10" fontId="23" fillId="3" borderId="4" applyNumberFormat="0" applyBorder="0" applyAlignment="0" applyProtection="0"/>
    <xf numFmtId="177" fontId="6" fillId="0" borderId="0" applyFont="0" applyFill="0" applyBorder="0" applyAlignment="0" applyProtection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7" fillId="0" borderId="9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93" fontId="2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8" fillId="0" borderId="0"/>
    <xf numFmtId="194" fontId="18" fillId="0" borderId="0">
      <protection locked="0"/>
    </xf>
    <xf numFmtId="10" fontId="8" fillId="0" borderId="0" applyFont="0" applyFill="0" applyBorder="0" applyAlignment="0" applyProtection="0"/>
    <xf numFmtId="195" fontId="7" fillId="0" borderId="0">
      <protection locked="0"/>
    </xf>
    <xf numFmtId="30" fontId="29" fillId="0" borderId="0" applyNumberFormat="0" applyFill="0" applyBorder="0" applyAlignment="0" applyProtection="0">
      <alignment horizontal="left"/>
    </xf>
    <xf numFmtId="177" fontId="6" fillId="0" borderId="0" applyFont="0" applyFill="0" applyBorder="0" applyAlignment="0" applyProtection="0"/>
    <xf numFmtId="0" fontId="27" fillId="0" borderId="0"/>
    <xf numFmtId="40" fontId="30" fillId="0" borderId="0" applyBorder="0">
      <alignment horizontal="right"/>
    </xf>
    <xf numFmtId="0" fontId="31" fillId="0" borderId="0" applyFill="0" applyBorder="0" applyProtection="0">
      <alignment horizontal="centerContinuous" vertical="center"/>
    </xf>
    <xf numFmtId="0" fontId="32" fillId="3" borderId="0" applyFill="0" applyBorder="0" applyProtection="0">
      <alignment horizontal="center" vertical="center"/>
    </xf>
    <xf numFmtId="192" fontId="18" fillId="0" borderId="10">
      <protection locked="0"/>
    </xf>
    <xf numFmtId="0" fontId="33" fillId="0" borderId="11">
      <alignment horizontal="left"/>
    </xf>
    <xf numFmtId="179" fontId="8" fillId="0" borderId="0" applyFont="0" applyFill="0" applyBorder="0" applyAlignment="0" applyProtection="0"/>
    <xf numFmtId="196" fontId="1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9" fontId="4" fillId="3" borderId="0" applyFill="0" applyBorder="0" applyProtection="0">
      <alignment horizontal="right"/>
    </xf>
    <xf numFmtId="10" fontId="4" fillId="0" borderId="0" applyFill="0" applyBorder="0" applyProtection="0">
      <alignment horizontal="right"/>
    </xf>
    <xf numFmtId="0" fontId="36" fillId="0" borderId="0"/>
    <xf numFmtId="197" fontId="1" fillId="0" borderId="12" applyBorder="0"/>
    <xf numFmtId="183" fontId="1" fillId="0" borderId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178" fontId="7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38" fillId="0" borderId="13"/>
    <xf numFmtId="187" fontId="1" fillId="0" borderId="0" applyFont="0" applyFill="0" applyBorder="0" applyAlignment="0" applyProtection="0"/>
    <xf numFmtId="4" fontId="18" fillId="0" borderId="0">
      <protection locked="0"/>
    </xf>
    <xf numFmtId="176" fontId="1" fillId="0" borderId="0">
      <protection locked="0"/>
    </xf>
    <xf numFmtId="0" fontId="7" fillId="0" borderId="0"/>
    <xf numFmtId="198" fontId="1" fillId="0" borderId="0" applyFont="0" applyFill="0" applyBorder="0" applyAlignment="0" applyProtection="0"/>
    <xf numFmtId="199" fontId="7" fillId="3" borderId="0" applyFill="0" applyBorder="0" applyProtection="0">
      <alignment horizontal="right"/>
    </xf>
    <xf numFmtId="0" fontId="7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7" fillId="0" borderId="0">
      <protection locked="0"/>
    </xf>
    <xf numFmtId="0" fontId="1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4" applyNumberFormat="0" applyFill="0" applyProtection="0">
      <alignment vertical="center"/>
    </xf>
    <xf numFmtId="0" fontId="18" fillId="0" borderId="14">
      <protection locked="0"/>
    </xf>
    <xf numFmtId="0" fontId="7" fillId="0" borderId="0">
      <protection locked="0"/>
    </xf>
    <xf numFmtId="176" fontId="1" fillId="0" borderId="0">
      <protection locked="0"/>
    </xf>
    <xf numFmtId="41" fontId="4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56">
    <xf numFmtId="0" fontId="0" fillId="0" borderId="0" xfId="0">
      <alignment vertical="center"/>
    </xf>
    <xf numFmtId="0" fontId="39" fillId="0" borderId="0" xfId="128" applyFont="1">
      <alignment vertical="center"/>
    </xf>
    <xf numFmtId="0" fontId="40" fillId="0" borderId="0" xfId="128" applyFont="1">
      <alignment vertical="center"/>
    </xf>
    <xf numFmtId="0" fontId="39" fillId="0" borderId="0" xfId="128" applyFont="1" applyBorder="1">
      <alignment vertical="center"/>
    </xf>
    <xf numFmtId="0" fontId="41" fillId="0" borderId="0" xfId="128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43" fillId="0" borderId="0" xfId="0" applyFont="1" applyAlignment="1">
      <alignment horizontal="left" vertical="center"/>
    </xf>
    <xf numFmtId="0" fontId="44" fillId="4" borderId="4" xfId="0" applyFont="1" applyFill="1" applyBorder="1" applyAlignment="1">
      <alignment horizontal="center" vertical="center"/>
    </xf>
    <xf numFmtId="41" fontId="37" fillId="0" borderId="0" xfId="0" applyNumberFormat="1" applyFont="1" applyAlignment="1">
      <alignment horizontal="center" vertical="center"/>
    </xf>
    <xf numFmtId="201" fontId="44" fillId="0" borderId="0" xfId="0" applyNumberFormat="1" applyFont="1" applyAlignment="1">
      <alignment horizontal="left" vertical="center" indent="1"/>
    </xf>
    <xf numFmtId="0" fontId="37" fillId="0" borderId="6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horizontal="left" vertical="center"/>
    </xf>
    <xf numFmtId="0" fontId="37" fillId="0" borderId="22" xfId="0" applyFont="1" applyBorder="1" applyAlignment="1">
      <alignment horizontal="center" vertical="center"/>
    </xf>
    <xf numFmtId="0" fontId="37" fillId="0" borderId="24" xfId="0" applyFont="1" applyBorder="1" applyAlignment="1">
      <alignment horizontal="center" vertical="center"/>
    </xf>
    <xf numFmtId="0" fontId="37" fillId="0" borderId="27" xfId="0" applyFont="1" applyBorder="1" applyAlignment="1">
      <alignment horizontal="center" vertical="center"/>
    </xf>
    <xf numFmtId="0" fontId="37" fillId="0" borderId="30" xfId="0" applyFont="1" applyBorder="1" applyAlignment="1">
      <alignment horizontal="center" vertical="center"/>
    </xf>
    <xf numFmtId="0" fontId="37" fillId="0" borderId="0" xfId="0" applyFont="1" applyAlignment="1">
      <alignment horizontal="right" vertical="center"/>
    </xf>
    <xf numFmtId="10" fontId="47" fillId="0" borderId="23" xfId="0" applyNumberFormat="1" applyFont="1" applyBorder="1" applyAlignment="1">
      <alignment horizontal="right" vertical="center"/>
    </xf>
    <xf numFmtId="10" fontId="47" fillId="0" borderId="26" xfId="0" applyNumberFormat="1" applyFont="1" applyBorder="1" applyAlignment="1">
      <alignment horizontal="right" vertical="center"/>
    </xf>
    <xf numFmtId="0" fontId="37" fillId="0" borderId="23" xfId="0" applyFont="1" applyBorder="1" applyAlignment="1">
      <alignment horizontal="left" vertical="center" indent="1"/>
    </xf>
    <xf numFmtId="0" fontId="37" fillId="0" borderId="26" xfId="0" applyFont="1" applyBorder="1" applyAlignment="1">
      <alignment horizontal="left" vertical="center" indent="1"/>
    </xf>
    <xf numFmtId="0" fontId="37" fillId="0" borderId="23" xfId="0" applyFont="1" applyBorder="1" applyAlignment="1">
      <alignment horizontal="left" vertical="center"/>
    </xf>
    <xf numFmtId="10" fontId="47" fillId="0" borderId="37" xfId="0" applyNumberFormat="1" applyFont="1" applyBorder="1" applyAlignment="1">
      <alignment horizontal="right" vertical="center"/>
    </xf>
    <xf numFmtId="0" fontId="37" fillId="0" borderId="37" xfId="0" applyFont="1" applyBorder="1" applyAlignment="1">
      <alignment horizontal="left" vertical="center" indent="1"/>
    </xf>
    <xf numFmtId="0" fontId="37" fillId="0" borderId="40" xfId="0" applyFont="1" applyBorder="1" applyAlignment="1">
      <alignment horizontal="center" vertical="center"/>
    </xf>
    <xf numFmtId="10" fontId="47" fillId="0" borderId="21" xfId="0" applyNumberFormat="1" applyFont="1" applyBorder="1" applyAlignment="1">
      <alignment horizontal="right" vertical="center"/>
    </xf>
    <xf numFmtId="0" fontId="37" fillId="0" borderId="21" xfId="0" applyFont="1" applyBorder="1" applyAlignment="1">
      <alignment horizontal="left" vertical="center" indent="1"/>
    </xf>
    <xf numFmtId="0" fontId="37" fillId="0" borderId="35" xfId="0" applyFont="1" applyBorder="1" applyAlignment="1">
      <alignment horizontal="center" vertical="center"/>
    </xf>
    <xf numFmtId="41" fontId="37" fillId="0" borderId="20" xfId="0" applyNumberFormat="1" applyFont="1" applyBorder="1" applyAlignment="1">
      <alignment horizontal="center" vertical="center"/>
    </xf>
    <xf numFmtId="41" fontId="37" fillId="0" borderId="25" xfId="0" applyNumberFormat="1" applyFont="1" applyBorder="1" applyAlignment="1">
      <alignment horizontal="center" vertical="center"/>
    </xf>
    <xf numFmtId="41" fontId="37" fillId="0" borderId="11" xfId="0" applyNumberFormat="1" applyFont="1" applyBorder="1" applyAlignment="1">
      <alignment horizontal="center" vertical="center"/>
    </xf>
    <xf numFmtId="41" fontId="37" fillId="0" borderId="39" xfId="0" applyNumberFormat="1" applyFont="1" applyBorder="1" applyAlignment="1">
      <alignment horizontal="center" vertical="center"/>
    </xf>
    <xf numFmtId="0" fontId="46" fillId="5" borderId="28" xfId="0" applyFont="1" applyFill="1" applyBorder="1" applyAlignment="1">
      <alignment horizontal="center" vertical="center"/>
    </xf>
    <xf numFmtId="9" fontId="46" fillId="5" borderId="29" xfId="0" applyNumberFormat="1" applyFont="1" applyFill="1" applyBorder="1" applyAlignment="1">
      <alignment horizontal="center" vertical="center"/>
    </xf>
    <xf numFmtId="0" fontId="46" fillId="5" borderId="29" xfId="0" applyFont="1" applyFill="1" applyBorder="1" applyAlignment="1">
      <alignment horizontal="center" vertical="center"/>
    </xf>
    <xf numFmtId="0" fontId="46" fillId="5" borderId="30" xfId="0" applyFont="1" applyFill="1" applyBorder="1" applyAlignment="1">
      <alignment horizontal="center" vertical="center"/>
    </xf>
    <xf numFmtId="0" fontId="37" fillId="0" borderId="37" xfId="0" applyFont="1" applyBorder="1" applyAlignment="1">
      <alignment horizontal="left" vertical="center"/>
    </xf>
    <xf numFmtId="10" fontId="47" fillId="0" borderId="29" xfId="0" applyNumberFormat="1" applyFont="1" applyBorder="1" applyAlignment="1">
      <alignment horizontal="right" vertical="center"/>
    </xf>
    <xf numFmtId="0" fontId="37" fillId="0" borderId="29" xfId="0" applyFont="1" applyBorder="1" applyAlignment="1">
      <alignment horizontal="left" vertical="center" indent="1"/>
    </xf>
    <xf numFmtId="0" fontId="46" fillId="0" borderId="0" xfId="0" applyFont="1" applyAlignment="1">
      <alignment horizontal="center" vertical="center"/>
    </xf>
    <xf numFmtId="0" fontId="46" fillId="0" borderId="6" xfId="0" applyFont="1" applyBorder="1" applyAlignment="1">
      <alignment horizontal="left" vertical="center"/>
    </xf>
    <xf numFmtId="200" fontId="44" fillId="0" borderId="4" xfId="0" applyNumberFormat="1" applyFont="1" applyBorder="1" applyAlignment="1">
      <alignment horizontal="right" vertical="center" shrinkToFit="1"/>
    </xf>
    <xf numFmtId="41" fontId="44" fillId="0" borderId="4" xfId="135" applyFont="1" applyBorder="1" applyAlignment="1">
      <alignment horizontal="center" vertical="center" shrinkToFit="1"/>
    </xf>
    <xf numFmtId="0" fontId="44" fillId="0" borderId="4" xfId="0" applyFont="1" applyBorder="1" applyAlignment="1">
      <alignment horizontal="center" vertical="center" shrinkToFit="1"/>
    </xf>
    <xf numFmtId="200" fontId="43" fillId="0" borderId="4" xfId="0" applyNumberFormat="1" applyFont="1" applyBorder="1" applyAlignment="1">
      <alignment horizontal="right" vertical="center" shrinkToFit="1"/>
    </xf>
    <xf numFmtId="41" fontId="43" fillId="0" borderId="4" xfId="135" applyFont="1" applyBorder="1" applyAlignment="1">
      <alignment horizontal="center" vertical="center" shrinkToFit="1"/>
    </xf>
    <xf numFmtId="0" fontId="43" fillId="0" borderId="4" xfId="0" applyFont="1" applyBorder="1" applyAlignment="1">
      <alignment horizontal="center" vertical="center" shrinkToFit="1"/>
    </xf>
    <xf numFmtId="200" fontId="44" fillId="4" borderId="4" xfId="0" applyNumberFormat="1" applyFont="1" applyFill="1" applyBorder="1" applyAlignment="1">
      <alignment horizontal="right" vertical="center" shrinkToFit="1"/>
    </xf>
    <xf numFmtId="41" fontId="44" fillId="4" borderId="4" xfId="135" applyFont="1" applyFill="1" applyBorder="1" applyAlignment="1">
      <alignment horizontal="center" vertical="center" shrinkToFit="1"/>
    </xf>
    <xf numFmtId="0" fontId="44" fillId="4" borderId="4" xfId="0" applyFont="1" applyFill="1" applyBorder="1" applyAlignment="1">
      <alignment horizontal="center" vertical="center" shrinkToFit="1"/>
    </xf>
    <xf numFmtId="0" fontId="44" fillId="0" borderId="4" xfId="0" applyFont="1" applyBorder="1" applyAlignment="1">
      <alignment horizontal="left" vertical="center" shrinkToFit="1"/>
    </xf>
    <xf numFmtId="9" fontId="43" fillId="0" borderId="4" xfId="0" applyNumberFormat="1" applyFont="1" applyBorder="1" applyAlignment="1">
      <alignment horizontal="center" vertical="center" shrinkToFit="1"/>
    </xf>
    <xf numFmtId="41" fontId="46" fillId="0" borderId="28" xfId="0" applyNumberFormat="1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4" fillId="4" borderId="4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horizontal="left" vertical="center"/>
    </xf>
    <xf numFmtId="0" fontId="46" fillId="0" borderId="0" xfId="0" applyFont="1" applyBorder="1" applyAlignment="1">
      <alignment horizontal="center" vertical="center"/>
    </xf>
    <xf numFmtId="0" fontId="44" fillId="6" borderId="4" xfId="0" applyFont="1" applyFill="1" applyBorder="1" applyAlignment="1">
      <alignment horizontal="center" vertical="center" shrinkToFit="1"/>
    </xf>
    <xf numFmtId="200" fontId="44" fillId="6" borderId="4" xfId="0" applyNumberFormat="1" applyFont="1" applyFill="1" applyBorder="1" applyAlignment="1">
      <alignment horizontal="right" vertical="center" shrinkToFit="1"/>
    </xf>
    <xf numFmtId="41" fontId="44" fillId="6" borderId="4" xfId="135" applyFont="1" applyFill="1" applyBorder="1" applyAlignment="1">
      <alignment horizontal="center" vertical="center" shrinkToFit="1"/>
    </xf>
    <xf numFmtId="0" fontId="43" fillId="4" borderId="4" xfId="0" applyFont="1" applyFill="1" applyBorder="1" applyAlignment="1">
      <alignment horizontal="center" vertical="center" shrinkToFit="1"/>
    </xf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3" fillId="0" borderId="4" xfId="0" applyFont="1" applyBorder="1" applyAlignment="1">
      <alignment horizontal="left" vertical="center" shrinkToFit="1"/>
    </xf>
    <xf numFmtId="0" fontId="46" fillId="0" borderId="0" xfId="0" applyFont="1" applyAlignment="1">
      <alignment horizontal="center" vertical="center"/>
    </xf>
    <xf numFmtId="0" fontId="37" fillId="0" borderId="41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/>
    </xf>
    <xf numFmtId="0" fontId="37" fillId="0" borderId="34" xfId="0" applyFont="1" applyBorder="1" applyAlignment="1">
      <alignment horizontal="center" vertical="center"/>
    </xf>
    <xf numFmtId="0" fontId="37" fillId="0" borderId="38" xfId="0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41" fontId="49" fillId="0" borderId="4" xfId="112" applyFont="1" applyBorder="1" applyAlignment="1">
      <alignment horizontal="center" vertical="center" shrinkToFit="1"/>
    </xf>
    <xf numFmtId="0" fontId="46" fillId="0" borderId="0" xfId="0" applyFont="1" applyAlignment="1">
      <alignment horizontal="center" vertical="center"/>
    </xf>
    <xf numFmtId="0" fontId="44" fillId="4" borderId="4" xfId="0" applyFont="1" applyFill="1" applyBorder="1" applyAlignment="1">
      <alignment horizontal="center" vertical="center"/>
    </xf>
    <xf numFmtId="41" fontId="37" fillId="0" borderId="0" xfId="135" applyFont="1" applyAlignment="1">
      <alignment horizontal="center" vertical="center"/>
    </xf>
    <xf numFmtId="0" fontId="44" fillId="0" borderId="4" xfId="0" applyFont="1" applyBorder="1" applyAlignment="1">
      <alignment vertical="center"/>
    </xf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4" fillId="0" borderId="4" xfId="0" applyFont="1" applyBorder="1" applyAlignment="1">
      <alignment horizontal="left" vertical="center"/>
    </xf>
    <xf numFmtId="0" fontId="51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204" fontId="47" fillId="0" borderId="23" xfId="0" applyNumberFormat="1" applyFont="1" applyBorder="1" applyAlignment="1">
      <alignment horizontal="right" vertical="center"/>
    </xf>
    <xf numFmtId="0" fontId="46" fillId="0" borderId="0" xfId="0" applyFont="1" applyAlignment="1">
      <alignment horizontal="center" vertical="center"/>
    </xf>
    <xf numFmtId="0" fontId="51" fillId="0" borderId="1" xfId="128" applyFont="1" applyFill="1" applyBorder="1" applyAlignment="1">
      <alignment horizontal="center" vertical="center" wrapText="1"/>
    </xf>
    <xf numFmtId="0" fontId="51" fillId="0" borderId="2" xfId="128" applyFont="1" applyFill="1" applyBorder="1" applyAlignment="1">
      <alignment horizontal="center" vertical="center" wrapText="1"/>
    </xf>
    <xf numFmtId="0" fontId="51" fillId="0" borderId="15" xfId="128" applyFont="1" applyFill="1" applyBorder="1" applyAlignment="1">
      <alignment horizontal="center" vertical="center"/>
    </xf>
    <xf numFmtId="0" fontId="51" fillId="0" borderId="0" xfId="128" applyFont="1" applyFill="1" applyBorder="1" applyAlignment="1">
      <alignment horizontal="center"/>
    </xf>
    <xf numFmtId="0" fontId="51" fillId="0" borderId="0" xfId="128" quotePrefix="1" applyFont="1" applyFill="1" applyBorder="1" applyAlignment="1">
      <alignment horizontal="center"/>
    </xf>
    <xf numFmtId="0" fontId="51" fillId="0" borderId="0" xfId="128" applyFont="1" applyFill="1" applyBorder="1" applyAlignment="1">
      <alignment horizontal="center" vertical="center"/>
    </xf>
    <xf numFmtId="0" fontId="50" fillId="0" borderId="16" xfId="128" applyFont="1" applyBorder="1">
      <alignment vertical="center"/>
    </xf>
    <xf numFmtId="0" fontId="51" fillId="0" borderId="16" xfId="128" applyFont="1" applyBorder="1">
      <alignment vertical="center"/>
    </xf>
    <xf numFmtId="0" fontId="51" fillId="0" borderId="15" xfId="128" quotePrefix="1" applyFont="1" applyFill="1" applyBorder="1" applyAlignment="1">
      <alignment horizontal="center" vertical="center"/>
    </xf>
    <xf numFmtId="6" fontId="51" fillId="0" borderId="0" xfId="128" applyNumberFormat="1" applyFont="1" applyFill="1" applyBorder="1" applyAlignment="1">
      <alignment horizontal="center" vertical="center"/>
    </xf>
    <xf numFmtId="0" fontId="54" fillId="0" borderId="0" xfId="128" applyFont="1" applyFill="1" applyBorder="1" applyAlignment="1">
      <alignment horizontal="center" vertical="center"/>
    </xf>
    <xf numFmtId="0" fontId="54" fillId="0" borderId="0" xfId="128" applyFont="1" applyFill="1" applyBorder="1" applyAlignment="1">
      <alignment horizontal="right" vertical="center"/>
    </xf>
    <xf numFmtId="0" fontId="54" fillId="0" borderId="0" xfId="128" quotePrefix="1" applyFont="1" applyFill="1" applyBorder="1" applyAlignment="1">
      <alignment horizontal="right" vertical="center"/>
    </xf>
    <xf numFmtId="6" fontId="54" fillId="0" borderId="0" xfId="128" applyNumberFormat="1" applyFont="1" applyFill="1" applyBorder="1" applyAlignment="1">
      <alignment horizontal="center" vertical="center"/>
    </xf>
    <xf numFmtId="203" fontId="54" fillId="0" borderId="17" xfId="135" applyNumberFormat="1" applyFont="1" applyFill="1" applyBorder="1" applyAlignment="1">
      <alignment horizontal="right" vertical="center" shrinkToFit="1"/>
    </xf>
    <xf numFmtId="0" fontId="51" fillId="0" borderId="18" xfId="128" applyFont="1" applyFill="1" applyBorder="1" applyAlignment="1">
      <alignment horizontal="center" vertical="center"/>
    </xf>
    <xf numFmtId="0" fontId="51" fillId="0" borderId="9" xfId="128" applyFont="1" applyFill="1" applyBorder="1" applyAlignment="1">
      <alignment horizontal="center" vertical="center"/>
    </xf>
    <xf numFmtId="0" fontId="50" fillId="0" borderId="19" xfId="128" applyFont="1" applyBorder="1">
      <alignment vertical="center"/>
    </xf>
    <xf numFmtId="0" fontId="54" fillId="0" borderId="17" xfId="128" applyFont="1" applyFill="1" applyBorder="1" applyAlignment="1">
      <alignment horizontal="center" vertical="center"/>
    </xf>
    <xf numFmtId="0" fontId="53" fillId="0" borderId="0" xfId="128" applyFont="1" applyBorder="1" applyAlignment="1">
      <alignment horizontal="center" vertical="center"/>
    </xf>
    <xf numFmtId="0" fontId="51" fillId="0" borderId="2" xfId="128" applyFont="1" applyFill="1" applyBorder="1" applyAlignment="1">
      <alignment horizontal="center" vertical="center"/>
    </xf>
    <xf numFmtId="0" fontId="51" fillId="0" borderId="2" xfId="128" applyFont="1" applyFill="1" applyBorder="1" applyAlignment="1">
      <alignment horizontal="center" vertical="center" wrapText="1"/>
    </xf>
    <xf numFmtId="0" fontId="51" fillId="0" borderId="3" xfId="128" applyFont="1" applyFill="1" applyBorder="1" applyAlignment="1">
      <alignment horizontal="center" vertical="center"/>
    </xf>
    <xf numFmtId="0" fontId="51" fillId="0" borderId="15" xfId="128" applyFont="1" applyFill="1" applyBorder="1" applyAlignment="1">
      <alignment horizontal="left" vertical="center"/>
    </xf>
    <xf numFmtId="0" fontId="51" fillId="0" borderId="0" xfId="128" quotePrefix="1" applyFont="1" applyFill="1" applyBorder="1" applyAlignment="1">
      <alignment horizontal="left" vertical="center"/>
    </xf>
    <xf numFmtId="0" fontId="54" fillId="0" borderId="17" xfId="128" applyFont="1" applyFill="1" applyBorder="1" applyAlignment="1">
      <alignment horizontal="left" vertical="center" wrapText="1"/>
    </xf>
    <xf numFmtId="0" fontId="54" fillId="0" borderId="17" xfId="128" applyFont="1" applyFill="1" applyBorder="1" applyAlignment="1">
      <alignment horizontal="left" vertical="center"/>
    </xf>
    <xf numFmtId="202" fontId="54" fillId="0" borderId="17" xfId="128" applyNumberFormat="1" applyFont="1" applyFill="1" applyBorder="1" applyAlignment="1">
      <alignment horizontal="left" vertical="center" shrinkToFit="1"/>
    </xf>
    <xf numFmtId="0" fontId="44" fillId="0" borderId="49" xfId="0" applyFont="1" applyBorder="1" applyAlignment="1">
      <alignment horizontal="left" vertical="center" shrinkToFit="1"/>
    </xf>
    <xf numFmtId="0" fontId="44" fillId="0" borderId="50" xfId="0" applyFont="1" applyBorder="1" applyAlignment="1">
      <alignment horizontal="left" vertical="center" shrinkToFit="1"/>
    </xf>
    <xf numFmtId="0" fontId="45" fillId="0" borderId="0" xfId="0" applyFont="1" applyAlignment="1">
      <alignment horizontal="center" vertical="center"/>
    </xf>
    <xf numFmtId="0" fontId="44" fillId="4" borderId="45" xfId="0" applyFont="1" applyFill="1" applyBorder="1" applyAlignment="1">
      <alignment horizontal="center" vertical="center"/>
    </xf>
    <xf numFmtId="0" fontId="44" fillId="4" borderId="46" xfId="0" applyFont="1" applyFill="1" applyBorder="1" applyAlignment="1">
      <alignment horizontal="center" vertical="center"/>
    </xf>
    <xf numFmtId="0" fontId="44" fillId="4" borderId="47" xfId="0" applyFont="1" applyFill="1" applyBorder="1" applyAlignment="1">
      <alignment horizontal="center" vertical="center"/>
    </xf>
    <xf numFmtId="0" fontId="44" fillId="4" borderId="48" xfId="0" applyFont="1" applyFill="1" applyBorder="1" applyAlignment="1">
      <alignment horizontal="center" vertical="center"/>
    </xf>
    <xf numFmtId="0" fontId="44" fillId="4" borderId="4" xfId="0" applyFont="1" applyFill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3" fillId="0" borderId="49" xfId="0" applyFont="1" applyBorder="1" applyAlignment="1">
      <alignment horizontal="center" vertical="center" shrinkToFit="1"/>
    </xf>
    <xf numFmtId="0" fontId="43" fillId="0" borderId="50" xfId="0" applyFont="1" applyBorder="1" applyAlignment="1">
      <alignment horizontal="center" vertical="center" shrinkToFit="1"/>
    </xf>
    <xf numFmtId="0" fontId="44" fillId="4" borderId="49" xfId="0" applyFont="1" applyFill="1" applyBorder="1" applyAlignment="1">
      <alignment horizontal="center" vertical="center" shrinkToFit="1"/>
    </xf>
    <xf numFmtId="0" fontId="44" fillId="4" borderId="50" xfId="0" applyFont="1" applyFill="1" applyBorder="1" applyAlignment="1">
      <alignment horizontal="center" vertical="center" shrinkToFit="1"/>
    </xf>
    <xf numFmtId="0" fontId="43" fillId="0" borderId="49" xfId="0" applyFont="1" applyBorder="1" applyAlignment="1">
      <alignment horizontal="left" vertical="center" shrinkToFit="1"/>
    </xf>
    <xf numFmtId="0" fontId="43" fillId="0" borderId="50" xfId="0" applyFont="1" applyBorder="1" applyAlignment="1">
      <alignment horizontal="left" vertical="center" shrinkToFit="1"/>
    </xf>
    <xf numFmtId="0" fontId="46" fillId="0" borderId="28" xfId="0" applyFont="1" applyBorder="1" applyAlignment="1">
      <alignment horizontal="center" vertical="center"/>
    </xf>
    <xf numFmtId="0" fontId="46" fillId="0" borderId="29" xfId="0" applyFont="1" applyBorder="1" applyAlignment="1">
      <alignment horizontal="center" vertical="center"/>
    </xf>
    <xf numFmtId="0" fontId="46" fillId="0" borderId="44" xfId="0" applyFont="1" applyBorder="1" applyAlignment="1">
      <alignment horizontal="center" vertical="center"/>
    </xf>
    <xf numFmtId="0" fontId="46" fillId="5" borderId="31" xfId="0" applyFont="1" applyFill="1" applyBorder="1" applyAlignment="1">
      <alignment horizontal="center" vertical="center"/>
    </xf>
    <xf numFmtId="0" fontId="46" fillId="5" borderId="32" xfId="0" applyFont="1" applyFill="1" applyBorder="1" applyAlignment="1">
      <alignment horizontal="center" vertical="center"/>
    </xf>
    <xf numFmtId="0" fontId="46" fillId="5" borderId="33" xfId="0" applyFont="1" applyFill="1" applyBorder="1" applyAlignment="1">
      <alignment horizontal="center" vertical="center"/>
    </xf>
    <xf numFmtId="0" fontId="37" fillId="0" borderId="42" xfId="0" applyFont="1" applyBorder="1" applyAlignment="1">
      <alignment horizontal="center" vertical="center" textRotation="255"/>
    </xf>
    <xf numFmtId="0" fontId="37" fillId="0" borderId="36" xfId="0" applyFont="1" applyBorder="1" applyAlignment="1">
      <alignment horizontal="center" vertical="center" textRotation="255"/>
    </xf>
    <xf numFmtId="0" fontId="37" fillId="0" borderId="43" xfId="0" applyFont="1" applyBorder="1" applyAlignment="1">
      <alignment horizontal="center" vertical="center" textRotation="255"/>
    </xf>
    <xf numFmtId="0" fontId="37" fillId="0" borderId="20" xfId="0" applyFont="1" applyBorder="1" applyAlignment="1">
      <alignment horizontal="center" vertical="center" textRotation="255"/>
    </xf>
    <xf numFmtId="0" fontId="37" fillId="0" borderId="11" xfId="0" applyFont="1" applyBorder="1" applyAlignment="1">
      <alignment horizontal="center" vertical="center" textRotation="255"/>
    </xf>
    <xf numFmtId="0" fontId="37" fillId="0" borderId="25" xfId="0" applyFont="1" applyBorder="1" applyAlignment="1">
      <alignment horizontal="center" vertical="center" textRotation="255"/>
    </xf>
    <xf numFmtId="0" fontId="37" fillId="0" borderId="39" xfId="0" applyFont="1" applyBorder="1" applyAlignment="1">
      <alignment horizontal="center" vertical="center" textRotation="255"/>
    </xf>
    <xf numFmtId="0" fontId="37" fillId="0" borderId="20" xfId="0" applyFon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37" fillId="0" borderId="41" xfId="0" applyFont="1" applyBorder="1" applyAlignment="1">
      <alignment horizontal="center" vertical="center"/>
    </xf>
    <xf numFmtId="0" fontId="37" fillId="0" borderId="11" xfId="0" applyFont="1" applyBorder="1" applyAlignment="1">
      <alignment horizontal="center" vertical="center"/>
    </xf>
    <xf numFmtId="0" fontId="37" fillId="0" borderId="23" xfId="0" applyFont="1" applyBorder="1" applyAlignment="1">
      <alignment horizontal="center" vertical="center"/>
    </xf>
    <xf numFmtId="0" fontId="37" fillId="0" borderId="34" xfId="0" applyFont="1" applyBorder="1" applyAlignment="1">
      <alignment horizontal="center" vertical="center"/>
    </xf>
    <xf numFmtId="0" fontId="37" fillId="0" borderId="39" xfId="0" applyFont="1" applyBorder="1" applyAlignment="1">
      <alignment horizontal="center" vertical="center"/>
    </xf>
    <xf numFmtId="0" fontId="37" fillId="0" borderId="37" xfId="0" applyFont="1" applyBorder="1" applyAlignment="1">
      <alignment horizontal="center" vertical="center"/>
    </xf>
    <xf numFmtId="0" fontId="37" fillId="0" borderId="38" xfId="0" applyFont="1" applyBorder="1" applyAlignment="1">
      <alignment horizontal="center" vertical="center"/>
    </xf>
  </cellXfs>
  <cellStyles count="137">
    <cellStyle name="_x0004__x0004__x0019__x001b__x0004_$_x0010__x0010__x0008__x0001_" xfId="4" xr:uid="{00000000-0005-0000-0000-000000000000}"/>
    <cellStyle name="??&amp;O?&amp;H?_x0008__x000f__x0007_?_x0007__x0001__x0001_" xfId="5" xr:uid="{00000000-0005-0000-0000-000001000000}"/>
    <cellStyle name="??&amp;O?&amp;H?_x0008_??_x0007__x0001__x0001_" xfId="6" xr:uid="{00000000-0005-0000-0000-000002000000}"/>
    <cellStyle name="_(3.14) - 영주여자고등학교 급식소 및 다목적강당 증축공사" xfId="7" xr:uid="{00000000-0005-0000-0000-000003000000}"/>
    <cellStyle name="_(가칭)고령중학교 교사 신축공사(파일수정)" xfId="8" xr:uid="{00000000-0005-0000-0000-000004000000}"/>
    <cellStyle name="_(최종본10.18)(가칭)형곡고등학교 교사신축 BTL사업 기본설계용역" xfId="9" xr:uid="{00000000-0005-0000-0000-000005000000}"/>
    <cellStyle name="_건축내역" xfId="10" xr:uid="{00000000-0005-0000-0000-000006000000}"/>
    <cellStyle name="_경량기포콘크리트 일위대가" xfId="11" xr:uid="{00000000-0005-0000-0000-000007000000}"/>
    <cellStyle name="_광평초등학교 도서실 리모델링공사(8.4)" xfId="12" xr:uid="{00000000-0005-0000-0000-000008000000}"/>
    <cellStyle name="_군위내역서(A동)" xfId="13" xr:uid="{00000000-0005-0000-0000-000009000000}"/>
    <cellStyle name="_기계고발주" xfId="14" xr:uid="{00000000-0005-0000-0000-00000A000000}"/>
    <cellStyle name="_노후창호개체공사" xfId="15" xr:uid="{00000000-0005-0000-0000-00000B000000}"/>
    <cellStyle name="_디지펜복수학위연구소(6.11)" xfId="16" xr:uid="{00000000-0005-0000-0000-00000C000000}"/>
    <cellStyle name="_매동초등학교신축공사(2006.11.10)" xfId="17" xr:uid="{00000000-0005-0000-0000-00000D000000}"/>
    <cellStyle name="_산동 농협동로지소 청사 신축공사-1" xfId="18" xr:uid="{00000000-0005-0000-0000-00000E000000}"/>
    <cellStyle name="_산동 농협동로지소 청사 신축공사-1_1" xfId="19" xr:uid="{00000000-0005-0000-0000-00000F000000}"/>
    <cellStyle name="_설계서 용지" xfId="20" xr:uid="{00000000-0005-0000-0000-000010000000}"/>
    <cellStyle name="_정보관건축내역(2층완성)" xfId="21" xr:uid="{00000000-0005-0000-0000-000011000000}"/>
    <cellStyle name="_천체투영실설치공사" xfId="22" xr:uid="{00000000-0005-0000-0000-000012000000}"/>
    <cellStyle name="_표지" xfId="23" xr:uid="{00000000-0005-0000-0000-000013000000}"/>
    <cellStyle name="_표지_1" xfId="24" xr:uid="{00000000-0005-0000-0000-000014000000}"/>
    <cellStyle name="¤@?e_TEST-1 " xfId="25" xr:uid="{00000000-0005-0000-0000-000015000000}"/>
    <cellStyle name="_x0007__x0009__x000d__x000d_­­_x0007__x0009_­" xfId="26" xr:uid="{00000000-0005-0000-0000-000016000000}"/>
    <cellStyle name="1" xfId="27" xr:uid="{00000000-0005-0000-0000-000017000000}"/>
    <cellStyle name="1_시민계략공사" xfId="28" xr:uid="{00000000-0005-0000-0000-000018000000}"/>
    <cellStyle name="1_시민계략공사_전기-한남" xfId="29" xr:uid="{00000000-0005-0000-0000-000019000000}"/>
    <cellStyle name="19990216" xfId="30" xr:uid="{00000000-0005-0000-0000-00001A000000}"/>
    <cellStyle name="A¨­￠￢￠O [0]_INQUIRY ￠?￥i¨u¡AAⓒ￢Aⓒª " xfId="31" xr:uid="{00000000-0005-0000-0000-00001B000000}"/>
    <cellStyle name="A¨­￠￢￠O_INQUIRY ￠?￥i¨u¡AAⓒ￢Aⓒª " xfId="32" xr:uid="{00000000-0005-0000-0000-00001C000000}"/>
    <cellStyle name="AeE­ [0]_INQUIRY ¿μ¾÷AßAø " xfId="33" xr:uid="{00000000-0005-0000-0000-00001D000000}"/>
    <cellStyle name="AeE­_INQUIRY ¿μ¾÷AßAø " xfId="34" xr:uid="{00000000-0005-0000-0000-00001E000000}"/>
    <cellStyle name="AeE¡ⓒ [0]_INQUIRY ￠?￥i¨u¡AAⓒ￢Aⓒª " xfId="35" xr:uid="{00000000-0005-0000-0000-00001F000000}"/>
    <cellStyle name="AeE¡ⓒ_INQUIRY ￠?￥i¨u¡AAⓒ￢Aⓒª " xfId="36" xr:uid="{00000000-0005-0000-0000-000020000000}"/>
    <cellStyle name="AoA¤μCAo ¾EA½" xfId="37" xr:uid="{00000000-0005-0000-0000-000021000000}"/>
    <cellStyle name="AÞ¸¶ [0]_INQUIRY ¿μ¾÷AßAø " xfId="38" xr:uid="{00000000-0005-0000-0000-000022000000}"/>
    <cellStyle name="AÞ¸¶_INQUIRY ¿μ¾÷AßAø " xfId="39" xr:uid="{00000000-0005-0000-0000-000023000000}"/>
    <cellStyle name="C¡IA¨ª_¡ic¨u¡A¨￢I¨￢¡Æ AN¡Æe " xfId="40" xr:uid="{00000000-0005-0000-0000-000024000000}"/>
    <cellStyle name="C￥AØ_¿μ¾÷CoE² " xfId="41" xr:uid="{00000000-0005-0000-0000-000025000000}"/>
    <cellStyle name="Calc Currency (0)" xfId="42" xr:uid="{00000000-0005-0000-0000-000026000000}"/>
    <cellStyle name="category" xfId="43" xr:uid="{00000000-0005-0000-0000-000027000000}"/>
    <cellStyle name="Column Heading" xfId="44" xr:uid="{00000000-0005-0000-0000-000028000000}"/>
    <cellStyle name="Comma" xfId="45" xr:uid="{00000000-0005-0000-0000-000029000000}"/>
    <cellStyle name="Comma [0]" xfId="46" xr:uid="{00000000-0005-0000-0000-00002A000000}"/>
    <cellStyle name="comma zerodec" xfId="47" xr:uid="{00000000-0005-0000-0000-00002B000000}"/>
    <cellStyle name="Comma_ SG&amp;A Bridge " xfId="48" xr:uid="{00000000-0005-0000-0000-00002C000000}"/>
    <cellStyle name="Comm뼬_E&amp;ONW2" xfId="49" xr:uid="{00000000-0005-0000-0000-00002D000000}"/>
    <cellStyle name="Copied" xfId="50" xr:uid="{00000000-0005-0000-0000-00002E000000}"/>
    <cellStyle name="Currency" xfId="51" xr:uid="{00000000-0005-0000-0000-00002F000000}"/>
    <cellStyle name="Currency [0]" xfId="52" xr:uid="{00000000-0005-0000-0000-000030000000}"/>
    <cellStyle name="Currency_ SG&amp;A Bridge " xfId="53" xr:uid="{00000000-0005-0000-0000-000031000000}"/>
    <cellStyle name="Currency1" xfId="54" xr:uid="{00000000-0005-0000-0000-000032000000}"/>
    <cellStyle name="Date" xfId="55" xr:uid="{00000000-0005-0000-0000-000033000000}"/>
    <cellStyle name="Dollar (zero dec)" xfId="56" xr:uid="{00000000-0005-0000-0000-000034000000}"/>
    <cellStyle name="Entered" xfId="57" xr:uid="{00000000-0005-0000-0000-000035000000}"/>
    <cellStyle name="Euro" xfId="58" xr:uid="{00000000-0005-0000-0000-000036000000}"/>
    <cellStyle name="Fixed" xfId="59" xr:uid="{00000000-0005-0000-0000-000037000000}"/>
    <cellStyle name="ǦǦ_x0003_" xfId="60" xr:uid="{00000000-0005-0000-0000-000038000000}"/>
    <cellStyle name="Grey" xfId="61" xr:uid="{00000000-0005-0000-0000-000039000000}"/>
    <cellStyle name="HEADER" xfId="62" xr:uid="{00000000-0005-0000-0000-00003A000000}"/>
    <cellStyle name="Header1" xfId="63" xr:uid="{00000000-0005-0000-0000-00003B000000}"/>
    <cellStyle name="Header2" xfId="64" xr:uid="{00000000-0005-0000-0000-00003C000000}"/>
    <cellStyle name="Heading1" xfId="65" xr:uid="{00000000-0005-0000-0000-00003D000000}"/>
    <cellStyle name="Heading2" xfId="66" xr:uid="{00000000-0005-0000-0000-00003E000000}"/>
    <cellStyle name="Input [yellow]" xfId="67" xr:uid="{00000000-0005-0000-0000-00003F000000}"/>
    <cellStyle name="_x0001__x0002_ĵĵ_x0007__x0009_ĵĵ_x000d__x000d_ƨƬ_x0001__x0002_ƨƬ_x0007__x000d_ǒǓ_x0009__x000d_ǜǜ_x000d__x000d_ǪǪ_x0007__x0007__x0005__x0005__x0010__x0001_ဠ" xfId="68" xr:uid="{00000000-0005-0000-0000-000040000000}"/>
    <cellStyle name="Milliers [0]_Arabian Spec" xfId="69" xr:uid="{00000000-0005-0000-0000-000041000000}"/>
    <cellStyle name="Milliers_Arabian Spec" xfId="70" xr:uid="{00000000-0005-0000-0000-000042000000}"/>
    <cellStyle name="Model" xfId="71" xr:uid="{00000000-0005-0000-0000-000043000000}"/>
    <cellStyle name="Mon?aire [0]_Arabian Spec" xfId="72" xr:uid="{00000000-0005-0000-0000-000044000000}"/>
    <cellStyle name="Mon?aire_Arabian Spec" xfId="73" xr:uid="{00000000-0005-0000-0000-000045000000}"/>
    <cellStyle name="Normal - Style1" xfId="74" xr:uid="{00000000-0005-0000-0000-000046000000}"/>
    <cellStyle name="Normal - Style2" xfId="75" xr:uid="{00000000-0005-0000-0000-000047000000}"/>
    <cellStyle name="Normal - Style3" xfId="76" xr:uid="{00000000-0005-0000-0000-000048000000}"/>
    <cellStyle name="Normal - Style4" xfId="77" xr:uid="{00000000-0005-0000-0000-000049000000}"/>
    <cellStyle name="Normal - Style5" xfId="78" xr:uid="{00000000-0005-0000-0000-00004A000000}"/>
    <cellStyle name="Normal - Style6" xfId="79" xr:uid="{00000000-0005-0000-0000-00004B000000}"/>
    <cellStyle name="Normal - Style7" xfId="80" xr:uid="{00000000-0005-0000-0000-00004C000000}"/>
    <cellStyle name="Normal - Style8" xfId="81" xr:uid="{00000000-0005-0000-0000-00004D000000}"/>
    <cellStyle name="Normal_ SG&amp;A Bridge " xfId="82" xr:uid="{00000000-0005-0000-0000-00004E000000}"/>
    <cellStyle name="Percent" xfId="83" xr:uid="{00000000-0005-0000-0000-00004F000000}"/>
    <cellStyle name="Percent [2]" xfId="84" xr:uid="{00000000-0005-0000-0000-000050000000}"/>
    <cellStyle name="Percent_내역서양식" xfId="85" xr:uid="{00000000-0005-0000-0000-000051000000}"/>
    <cellStyle name="RevList" xfId="86" xr:uid="{00000000-0005-0000-0000-000052000000}"/>
    <cellStyle name="_x0001__x0002_ƨƬ_x0007__x000d_ǒǓ_x0009__x000d_ǜǜ_x000d__x000d_ǪǪ_x0007__x0007__x0005__x0005__x0010__x0001_ဠ" xfId="87" xr:uid="{00000000-0005-0000-0000-000053000000}"/>
    <cellStyle name="subhead" xfId="88" xr:uid="{00000000-0005-0000-0000-000054000000}"/>
    <cellStyle name="Subtotal" xfId="89" xr:uid="{00000000-0005-0000-0000-000055000000}"/>
    <cellStyle name="title [1]" xfId="90" xr:uid="{00000000-0005-0000-0000-000056000000}"/>
    <cellStyle name="title [2]" xfId="91" xr:uid="{00000000-0005-0000-0000-000057000000}"/>
    <cellStyle name="Total" xfId="92" xr:uid="{00000000-0005-0000-0000-000058000000}"/>
    <cellStyle name="UM" xfId="93" xr:uid="{00000000-0005-0000-0000-000059000000}"/>
    <cellStyle name="_x0010__x0001_ဠ" xfId="94" xr:uid="{00000000-0005-0000-0000-00005A000000}"/>
    <cellStyle name="고정소숫점" xfId="95" xr:uid="{00000000-0005-0000-0000-00005B000000}"/>
    <cellStyle name="고정출력1" xfId="96" xr:uid="{00000000-0005-0000-0000-00005C000000}"/>
    <cellStyle name="고정출력2" xfId="97" xr:uid="{00000000-0005-0000-0000-00005D000000}"/>
    <cellStyle name="날짜" xfId="98" xr:uid="{00000000-0005-0000-0000-00005E000000}"/>
    <cellStyle name="달러" xfId="99" xr:uid="{00000000-0005-0000-0000-00005F000000}"/>
    <cellStyle name="뒤에 오는 하이퍼링크_가창중학교 교사 환경개선 사업공사" xfId="100" xr:uid="{00000000-0005-0000-0000-000060000000}"/>
    <cellStyle name="똿뗦먛귟 [0.00]_PRODUCT DETAIL Q1" xfId="101" xr:uid="{00000000-0005-0000-0000-000061000000}"/>
    <cellStyle name="똿뗦먛귟_PRODUCT DETAIL Q1" xfId="102" xr:uid="{00000000-0005-0000-0000-000062000000}"/>
    <cellStyle name="믅됞 [0.00]_PRODUCT DETAIL Q1" xfId="103" xr:uid="{00000000-0005-0000-0000-000063000000}"/>
    <cellStyle name="믅됞_PRODUCT DETAIL Q1" xfId="104" xr:uid="{00000000-0005-0000-0000-000064000000}"/>
    <cellStyle name="백분율 [0]" xfId="105" xr:uid="{00000000-0005-0000-0000-000065000000}"/>
    <cellStyle name="백분율 [2]" xfId="106" xr:uid="{00000000-0005-0000-0000-000066000000}"/>
    <cellStyle name="백분율 2" xfId="3" xr:uid="{00000000-0005-0000-0000-000067000000}"/>
    <cellStyle name="뷭?_?긚??_1" xfId="107" xr:uid="{00000000-0005-0000-0000-000068000000}"/>
    <cellStyle name="빨강" xfId="108" xr:uid="{00000000-0005-0000-0000-000069000000}"/>
    <cellStyle name="숫자(R)" xfId="109" xr:uid="{00000000-0005-0000-0000-00006A000000}"/>
    <cellStyle name="쉼표 [0]" xfId="135" builtinId="6"/>
    <cellStyle name="쉼표 [0] 2" xfId="110" xr:uid="{00000000-0005-0000-0000-00006C000000}"/>
    <cellStyle name="쉼표 [0] 2 2" xfId="2" xr:uid="{00000000-0005-0000-0000-00006D000000}"/>
    <cellStyle name="쉼표 [0] 2 2 2" xfId="136" xr:uid="{DA402A53-B65C-4865-A032-865F2E595B53}"/>
    <cellStyle name="쉼표 [0] 3" xfId="111" xr:uid="{00000000-0005-0000-0000-00006E000000}"/>
    <cellStyle name="쉼표 [0] 4" xfId="112" xr:uid="{00000000-0005-0000-0000-00006F000000}"/>
    <cellStyle name="쉼표 [0] 5" xfId="113" xr:uid="{00000000-0005-0000-0000-000070000000}"/>
    <cellStyle name="스타일 1" xfId="114" xr:uid="{00000000-0005-0000-0000-000071000000}"/>
    <cellStyle name="스타일 2" xfId="115" xr:uid="{00000000-0005-0000-0000-000072000000}"/>
    <cellStyle name="스타일 3" xfId="116" xr:uid="{00000000-0005-0000-0000-000073000000}"/>
    <cellStyle name="스타일 4" xfId="117" xr:uid="{00000000-0005-0000-0000-000074000000}"/>
    <cellStyle name="안건회계법인" xfId="118" xr:uid="{00000000-0005-0000-0000-000075000000}"/>
    <cellStyle name="원" xfId="119" xr:uid="{00000000-0005-0000-0000-000076000000}"/>
    <cellStyle name="자리수" xfId="120" xr:uid="{00000000-0005-0000-0000-000077000000}"/>
    <cellStyle name="자리수0" xfId="121" xr:uid="{00000000-0005-0000-0000-000078000000}"/>
    <cellStyle name="지정되지 않음" xfId="122" xr:uid="{00000000-0005-0000-0000-000079000000}"/>
    <cellStyle name="콤마 [0]" xfId="123" xr:uid="{00000000-0005-0000-0000-00007A000000}"/>
    <cellStyle name="콤마 [2]" xfId="124" xr:uid="{00000000-0005-0000-0000-00007B000000}"/>
    <cellStyle name="콤마_  종  합  " xfId="125" xr:uid="{00000000-0005-0000-0000-00007C000000}"/>
    <cellStyle name="통화 [0] 2" xfId="126" xr:uid="{00000000-0005-0000-0000-00007D000000}"/>
    <cellStyle name="퍼센트" xfId="127" xr:uid="{00000000-0005-0000-0000-00007E000000}"/>
    <cellStyle name="표준" xfId="0" builtinId="0"/>
    <cellStyle name="표준 2" xfId="1" xr:uid="{00000000-0005-0000-0000-000080000000}"/>
    <cellStyle name="표준 2 2" xfId="128" xr:uid="{00000000-0005-0000-0000-000081000000}"/>
    <cellStyle name="표준 3" xfId="129" xr:uid="{00000000-0005-0000-0000-000082000000}"/>
    <cellStyle name="표준 4" xfId="130" xr:uid="{00000000-0005-0000-0000-000083000000}"/>
    <cellStyle name="표준2" xfId="131" xr:uid="{00000000-0005-0000-0000-000084000000}"/>
    <cellStyle name="합산" xfId="132" xr:uid="{00000000-0005-0000-0000-000085000000}"/>
    <cellStyle name="화폐기호" xfId="133" xr:uid="{00000000-0005-0000-0000-000086000000}"/>
    <cellStyle name="화폐기호0" xfId="134" xr:uid="{00000000-0005-0000-0000-00008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617;&#49688;\C\My%20Documents\&#52397;&#46020;&#49548;&#54616;&#52380;\&#55121;&#49437;&#51228;\99&#45380;&#55121;&#49437;&#51228;&#512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DATAPCS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SHCOOL\&#44221;&#49328;1\&#50745;&#4831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1228;&#51068;&#50504;&#4428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49436;&#45824;&#44396;%20&#50896;&#44032;&#44228;&#49328;(&#51204;&#52404;)\6.24\EXCEL\DATAPCS\DD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e-50\BAESU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2002city\city\&#45432;&#46041;~&#50724;&#47448;&#44036;&#46020;&#47196;&#54869;&#54252;&#51109;&#44277;&#49324;\&#52509;&#44292;&#49688;&#47049;\2&#48176;&#49688;&#44277;&#51665;&#44228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부하_성남_"/>
      <sheetName val="내역서"/>
      <sheetName val="일위대가"/>
      <sheetName val="FORM-0"/>
      <sheetName val="중기일위대가"/>
      <sheetName val="조도계산서 (도서)"/>
      <sheetName val="인건비"/>
      <sheetName val="노임단가"/>
      <sheetName val="Sheet1"/>
      <sheetName val="공사비예산서(토목분)"/>
      <sheetName val="가도공"/>
      <sheetName val="SD"/>
      <sheetName val="중기사용료"/>
      <sheetName val="정부노임단가"/>
      <sheetName val="전차선로 물량표"/>
      <sheetName val="집수정(600-700)"/>
      <sheetName val="수질정화시설"/>
      <sheetName val="단면가정"/>
      <sheetName val="설계조건"/>
      <sheetName val="부재력정리"/>
      <sheetName val="LOPCALC"/>
      <sheetName val="대로근거"/>
      <sheetName val="중로근거"/>
      <sheetName val="바닥판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공사비조정"/>
      <sheetName val="표지(1)"/>
      <sheetName val="양식"/>
      <sheetName val="거리표"/>
      <sheetName val="설계설명서"/>
      <sheetName val="표지(2)"/>
      <sheetName val="원가"/>
      <sheetName val="원가계산"/>
      <sheetName val="공사재료표"/>
      <sheetName val="공사비총괄"/>
      <sheetName val="공사비명세서"/>
      <sheetName val="사급자재대"/>
      <sheetName val="사급자재"/>
      <sheetName val="관급자재대"/>
      <sheetName val="보상비"/>
      <sheetName val="일위대가"/>
      <sheetName val="절토"/>
      <sheetName val="터파기"/>
      <sheetName val="성토"/>
      <sheetName val="되메우기"/>
      <sheetName val="순성토"/>
      <sheetName val="깬잡석"/>
      <sheetName val="야면석채집"/>
      <sheetName val="줄떼"/>
      <sheetName val="모래운반"/>
      <sheetName val="시멘트운반"/>
      <sheetName val="비탈면규준틀"/>
      <sheetName val="조약돌채집"/>
      <sheetName val="잡석채집"/>
      <sheetName val="레미콘소운반"/>
      <sheetName val="중기운반1"/>
      <sheetName val="트레일러"/>
      <sheetName val="가설건물"/>
      <sheetName val="토 적"/>
      <sheetName val="토 적 (2-1)"/>
      <sheetName val="토 적 (2-2)"/>
      <sheetName val="토 적 (2-3)"/>
      <sheetName val="토 적 (2-4) "/>
      <sheetName val="토 적 (3-1)"/>
      <sheetName val="토 적 (3-2)"/>
      <sheetName val="규준틀 "/>
      <sheetName val="단가표지"/>
      <sheetName val="설계표지"/>
      <sheetName val="단위수량"/>
      <sheetName val="토공"/>
      <sheetName val="규준틀"/>
      <sheetName val="배수공"/>
      <sheetName val="구조물공"/>
      <sheetName val="포장공"/>
      <sheetName val="부대공"/>
      <sheetName val="자재집계"/>
      <sheetName val="수량집계"/>
      <sheetName val="DATA"/>
      <sheetName val="덕전리"/>
      <sheetName val="금액내역서"/>
      <sheetName val="6PILE  (돌출)"/>
      <sheetName val="단면 (2)"/>
      <sheetName val="원가계산(건축)-출력 (건설폐기물처리비)"/>
      <sheetName val="수로단위수량"/>
      <sheetName val="총괄내역서"/>
      <sheetName val="경영상태"/>
      <sheetName val="EP0618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금액내역서"/>
    </sheet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인건-측정"/>
    </sheetNames>
    <sheetDataSet>
      <sheetData sheetId="0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단가 및 재료비"/>
      <sheetName val="중기사용료산출근거"/>
      <sheetName val="수량산출"/>
      <sheetName val="#REF"/>
      <sheetName val="03단가대비(내역자료)"/>
      <sheetName val="을"/>
      <sheetName val="건축내역"/>
      <sheetName val="내역서(건축)"/>
      <sheetName val="수량산출서"/>
      <sheetName val="내역"/>
      <sheetName val="중기일위대가"/>
      <sheetName val="내역서"/>
      <sheetName val="Sheet1"/>
      <sheetName val="데이타"/>
      <sheetName val="식재인부"/>
      <sheetName val="가설공사"/>
      <sheetName val="초기화면"/>
      <sheetName val="관급자재"/>
      <sheetName val="입찰안"/>
      <sheetName val="날개벽수량표"/>
      <sheetName val="계양가시설"/>
      <sheetName val="평가데이터"/>
      <sheetName val="22전선(P)"/>
      <sheetName val="22전선(L)"/>
      <sheetName val="22전선(R)"/>
      <sheetName val="한강운반비"/>
      <sheetName val="설계예시"/>
      <sheetName val="노임단가"/>
      <sheetName val="AS포장복구 "/>
      <sheetName val="데리네이타현황"/>
      <sheetName val="북제주원가"/>
      <sheetName val="단가"/>
      <sheetName val="시설물일위"/>
      <sheetName val="잡비계산"/>
      <sheetName val="원가계산서"/>
      <sheetName val="일반문틀 설치"/>
      <sheetName val="샌딩 에폭시 도장"/>
      <sheetName val="스텐문틀설치"/>
      <sheetName val="DATE"/>
      <sheetName val="관급자재대"/>
      <sheetName val="토목(대안)"/>
      <sheetName val="시설용량"/>
      <sheetName val="삭제금지단가"/>
      <sheetName val="EP0618"/>
      <sheetName val="일위대가목차"/>
      <sheetName val="Total"/>
      <sheetName val="평내중"/>
      <sheetName val="총괄내역"/>
      <sheetName val="총 원가계산"/>
      <sheetName val="예총"/>
      <sheetName val="입력"/>
      <sheetName val="경비_원본"/>
      <sheetName val="9."/>
      <sheetName val="각형맨홀"/>
      <sheetName val="케이블"/>
      <sheetName val="대치판정"/>
      <sheetName val="원가"/>
      <sheetName val="기타 정보통신공사"/>
      <sheetName val="설계명세서"/>
      <sheetName val="준검 내역서"/>
      <sheetName val="직재"/>
      <sheetName val="재집"/>
      <sheetName val="단가산출서 (2)"/>
      <sheetName val="단가산출서"/>
      <sheetName val="기존단가 (2)"/>
      <sheetName val="노무비"/>
      <sheetName val="AP1"/>
      <sheetName val="물가시세"/>
      <sheetName val="자재단가조사표-수목"/>
      <sheetName val="집계표_식재"/>
      <sheetName val="장비종합부표"/>
      <sheetName val="부표"/>
      <sheetName val="단면 (2)"/>
      <sheetName val="기둥(원형)"/>
      <sheetName val="교각1"/>
      <sheetName val="COPING"/>
      <sheetName val="가도공"/>
      <sheetName val="총괄메뉴"/>
      <sheetName val="내역서1-2"/>
      <sheetName val="요율"/>
      <sheetName val="정부노임"/>
      <sheetName val="방화산출"/>
      <sheetName val="NEYOK"/>
      <sheetName val="일위대가"/>
      <sheetName val="갑지"/>
      <sheetName val="집계표"/>
      <sheetName val="서울대규장각(가시설흙막이)"/>
      <sheetName val="Sheet2"/>
      <sheetName val="(산출)"/>
      <sheetName val="기계목록"/>
      <sheetName val="최적단면"/>
      <sheetName val="공사명입력"/>
      <sheetName val="근로자자료입력"/>
      <sheetName val="참고자료"/>
      <sheetName val="약품공급2"/>
      <sheetName val="01"/>
      <sheetName val="실행철강하도"/>
      <sheetName val="일위대가표"/>
      <sheetName val="6동"/>
      <sheetName val="오억미만"/>
      <sheetName val="인건-측정"/>
      <sheetName val="현장경비"/>
      <sheetName val="1.토공집계표"/>
      <sheetName val="BOX 단위수량"/>
      <sheetName val="박스제원"/>
      <sheetName val="입출재고현황 (2)"/>
      <sheetName val="교각(P1)수량"/>
      <sheetName val="손익분석"/>
      <sheetName val="MACRO(MCC)"/>
      <sheetName val="건축2"/>
      <sheetName val="가로등"/>
      <sheetName val="덕전리"/>
      <sheetName val="계획금액"/>
      <sheetName val="base"/>
      <sheetName val="48일위"/>
      <sheetName val="관급_File"/>
      <sheetName val="table"/>
      <sheetName val="(전남)시범지구 운영실적 및 결과분석(8월까지)"/>
      <sheetName val="빌딩 안내"/>
      <sheetName val="ELECTRIC"/>
      <sheetName val="대,유,램"/>
      <sheetName val="단가조사"/>
      <sheetName val="DATA"/>
      <sheetName val="세부내역(직접인건비)"/>
      <sheetName val="내역서1"/>
      <sheetName val="간선계산"/>
      <sheetName val="Sheet6"/>
      <sheetName val="수리보고서비"/>
      <sheetName val="가설공사비"/>
      <sheetName val="도로구조공사비"/>
      <sheetName val="도로토공공사비"/>
      <sheetName val="여수토공사비"/>
      <sheetName val="준공정산"/>
      <sheetName val="관리비비계상"/>
      <sheetName val="일위목록"/>
      <sheetName val="22일위"/>
      <sheetName val="물가자료"/>
      <sheetName val="경비"/>
      <sheetName val="산출내역서집계표"/>
      <sheetName val="2000전체분"/>
      <sheetName val="2000년1차"/>
      <sheetName val="연습"/>
      <sheetName val="주소"/>
      <sheetName val="3BL공동구 수량"/>
      <sheetName val="정부노임단가"/>
      <sheetName val="도급"/>
      <sheetName val="POOM_MOTO"/>
      <sheetName val="POOM_MOTO2"/>
      <sheetName val="콘크리트"/>
      <sheetName val="방송(체육관)"/>
      <sheetName val="건축내역서"/>
      <sheetName val="설비내역서"/>
      <sheetName val="전기내역서"/>
      <sheetName val="관급"/>
      <sheetName val="내역(APT)"/>
      <sheetName val="일위집계표"/>
      <sheetName val="101동"/>
      <sheetName val="표지"/>
      <sheetName val="GAS"/>
      <sheetName val="왕십리방향"/>
      <sheetName val="제경비율"/>
      <sheetName val="작성"/>
      <sheetName val="수목데이타"/>
      <sheetName val="bm(CIcable)"/>
      <sheetName val="준공조서"/>
      <sheetName val="공사준공계"/>
      <sheetName val="준공검사보고서"/>
      <sheetName val="예산명세서"/>
      <sheetName val="자료입력"/>
      <sheetName val="하수급견적대비"/>
      <sheetName val="단가대비"/>
      <sheetName val="우수받이"/>
      <sheetName val="견적"/>
      <sheetName val="POL6차-PIPING"/>
      <sheetName val="절감계산(보일러)"/>
      <sheetName val="G.R300경비"/>
      <sheetName val="MOTOR"/>
      <sheetName val="DATA1"/>
      <sheetName val="JUCKEYK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  <sheetName val="전차선로 물량표"/>
      <sheetName val="실행(표지,갑,을)"/>
      <sheetName val="문학간접"/>
      <sheetName val="동해title"/>
      <sheetName val="감액총괄표"/>
      <sheetName val="변경관급자재"/>
      <sheetName val="공사예산하조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</sheetNames>
    <sheetDataSet>
      <sheetData sheetId="0" refreshError="1"/>
      <sheetData sheetId="1"/>
      <sheetData sheetId="2" refreshError="1">
        <row r="5">
          <cell r="H5">
            <v>867</v>
          </cell>
          <cell r="I5">
            <v>1685</v>
          </cell>
          <cell r="J5">
            <v>918</v>
          </cell>
          <cell r="K5">
            <v>1693</v>
          </cell>
        </row>
        <row r="6">
          <cell r="H6">
            <v>867</v>
          </cell>
        </row>
        <row r="7">
          <cell r="H7">
            <v>867</v>
          </cell>
        </row>
        <row r="8">
          <cell r="H8">
            <v>867</v>
          </cell>
        </row>
        <row r="9">
          <cell r="H9">
            <v>867</v>
          </cell>
        </row>
        <row r="10">
          <cell r="H10">
            <v>867</v>
          </cell>
        </row>
        <row r="11">
          <cell r="H11">
            <v>867</v>
          </cell>
        </row>
        <row r="12">
          <cell r="H12">
            <v>873</v>
          </cell>
        </row>
        <row r="13">
          <cell r="H13">
            <v>873</v>
          </cell>
        </row>
        <row r="14">
          <cell r="H14">
            <v>873</v>
          </cell>
        </row>
        <row r="15">
          <cell r="H15">
            <v>873</v>
          </cell>
        </row>
        <row r="16">
          <cell r="H16">
            <v>873</v>
          </cell>
        </row>
        <row r="17">
          <cell r="H17">
            <v>873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 (6)"/>
      <sheetName val="Module1 (5)"/>
      <sheetName val="Module1 (4)"/>
      <sheetName val="Module1 (3)"/>
      <sheetName val="Module1 (2)"/>
      <sheetName val="Module1 (7)"/>
      <sheetName val="Module4"/>
      <sheetName val="실행결재"/>
      <sheetName val="집계표"/>
      <sheetName val="통합원가"/>
      <sheetName val="골재량 비교"/>
      <sheetName val="제일안과병원"/>
      <sheetName val="공사비 비교표"/>
      <sheetName val="전기재료관"/>
      <sheetName val="관리비"/>
      <sheetName val="총 원가계산"/>
      <sheetName val="견적요지2"/>
      <sheetName val="Module1"/>
      <sheetName val="계산식"/>
      <sheetName val="Module5"/>
      <sheetName val="단가"/>
      <sheetName val="단가 (2)"/>
      <sheetName val="제일안과"/>
      <sheetName val="노임단가"/>
      <sheetName val="식재수량표"/>
      <sheetName val="수목단가"/>
      <sheetName val="시설수량표"/>
      <sheetName val="일위목록"/>
      <sheetName val="자재단가"/>
      <sheetName val="Total"/>
      <sheetName val="약품공급2"/>
      <sheetName val="안전장치"/>
      <sheetName val="삭제금지단가"/>
      <sheetName val="원가계산서"/>
      <sheetName val="일위대가"/>
      <sheetName val="데이타"/>
      <sheetName val="식재인부"/>
      <sheetName val="날개벽수량표"/>
      <sheetName val="말뚝지지력산정"/>
      <sheetName val="지수"/>
      <sheetName val="건축내역서"/>
      <sheetName val="설비내역서"/>
      <sheetName val="전기내역서"/>
      <sheetName val="전기"/>
      <sheetName val="#REF"/>
      <sheetName val="내역서"/>
      <sheetName val="소방"/>
      <sheetName val="내역서1999.8최종"/>
      <sheetName val="수량산출서"/>
      <sheetName val="준공조서"/>
      <sheetName val="공사준공계"/>
      <sheetName val="준공검사보고서"/>
      <sheetName val="기초자료입력"/>
      <sheetName val="설계명세서"/>
      <sheetName val="준공정산"/>
      <sheetName val="케이블트레이"/>
      <sheetName val="물가시세"/>
      <sheetName val="VXXXXXXX"/>
      <sheetName val="2.대외공문"/>
      <sheetName val="기본단가표"/>
      <sheetName val="Module1_(6)"/>
      <sheetName val="Module1_(5)"/>
      <sheetName val="Module1_(4)"/>
      <sheetName val="Module1_(3)"/>
      <sheetName val="Module1_(2)"/>
      <sheetName val="Module1_(7)"/>
      <sheetName val="골재량_비교"/>
      <sheetName val="공사비_비교표"/>
      <sheetName val="총_원가계산"/>
      <sheetName val="단가대조"/>
      <sheetName val="일반부표"/>
      <sheetName val="입찰안"/>
      <sheetName val="설계기준"/>
      <sheetName val="내역1"/>
      <sheetName val="8.석축단위(H=1.5M)"/>
      <sheetName val="가설물량산출서"/>
      <sheetName val="외부물량"/>
      <sheetName val="창호물량산출서"/>
      <sheetName val="SAM"/>
      <sheetName val="역T형교대(말뚝기초)"/>
      <sheetName val="구체"/>
      <sheetName val="좌측날개벽"/>
      <sheetName val="우측날개벽"/>
      <sheetName val="공사개요"/>
      <sheetName val="건축"/>
      <sheetName val="원가"/>
      <sheetName val="ELECTRIC"/>
      <sheetName val="돌담교 상부수량"/>
      <sheetName val="단중표"/>
      <sheetName val="시중노임단가"/>
      <sheetName val="일위대가-1"/>
      <sheetName val="실행철강하도"/>
      <sheetName val="철거산출근거"/>
      <sheetName val="99노임기준"/>
      <sheetName val="골조시행"/>
      <sheetName val="방송(체육관)"/>
      <sheetName val="재료값"/>
      <sheetName val="수량산출"/>
      <sheetName val="중기경비목록"/>
      <sheetName val="관급자재대"/>
      <sheetName val="산출내역서집계표"/>
      <sheetName val="N賃率-職"/>
      <sheetName val="원가계산"/>
      <sheetName val="갑지"/>
      <sheetName val="최초설계"/>
      <sheetName val="구조물철거타공정이월"/>
      <sheetName val="입출재고현황 (2)"/>
      <sheetName val="SLAB&quot;1&quot;"/>
      <sheetName val="재노경"/>
      <sheetName val="정부노임"/>
      <sheetName val="방화산출"/>
      <sheetName val="중기손료"/>
      <sheetName val="2000전체분"/>
      <sheetName val="2000년1차"/>
      <sheetName val="토목공사"/>
      <sheetName val="건축공사"/>
      <sheetName val="토목집계표"/>
      <sheetName val="H-PILE수량집계"/>
      <sheetName val="공사원가계산서"/>
      <sheetName val="도급예산내역서총괄표"/>
      <sheetName val="내역서 제출"/>
      <sheetName val="요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물가시세"/>
      <sheetName val="목차"/>
      <sheetName val="Sheet1"/>
      <sheetName val="인건비"/>
      <sheetName val="실행철강하도"/>
      <sheetName val="내역서 (2)"/>
      <sheetName val="내역"/>
      <sheetName val="개요"/>
      <sheetName val="단가"/>
      <sheetName val="추가예산"/>
      <sheetName val="코드"/>
      <sheetName val="DDD"/>
      <sheetName val="기초자료입력"/>
      <sheetName val="금융비용"/>
      <sheetName val="시화점실행"/>
      <sheetName val="내역서"/>
      <sheetName val="집계"/>
      <sheetName val="위치"/>
      <sheetName val="산출내역서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  <sheetName val="Sheet1"/>
      <sheetName val="6동"/>
      <sheetName val="인건-측정"/>
      <sheetName val="인사자료총집계"/>
      <sheetName val="전신환매도율"/>
      <sheetName val="BAESU"/>
      <sheetName val="일위대가"/>
      <sheetName val="산출(전기)"/>
      <sheetName val="입찰안"/>
      <sheetName val="품셈TABLE"/>
      <sheetName val="#REF"/>
      <sheetName val="단위중량표"/>
      <sheetName val="내역"/>
      <sheetName val="소방"/>
      <sheetName val="횡날개수집"/>
      <sheetName val="단가조사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K2" t="str">
            <v>D</v>
          </cell>
          <cell r="L2" t="str">
            <v>T</v>
          </cell>
          <cell r="M2" t="str">
            <v>L</v>
          </cell>
          <cell r="N2" t="str">
            <v>W</v>
          </cell>
          <cell r="O2" t="str">
            <v>M</v>
          </cell>
          <cell r="P2" t="str">
            <v>N</v>
          </cell>
          <cell r="Q2" t="str">
            <v>C</v>
          </cell>
          <cell r="R2" t="str">
            <v>A</v>
          </cell>
          <cell r="S2" t="str">
            <v>E</v>
          </cell>
          <cell r="T2" t="str">
            <v>R'</v>
          </cell>
          <cell r="U2" t="str">
            <v>콘크리트</v>
          </cell>
          <cell r="V2" t="str">
            <v>거푸집</v>
          </cell>
          <cell r="W2" t="str">
            <v>몰    탈</v>
          </cell>
        </row>
        <row r="3">
          <cell r="K3">
            <v>300</v>
          </cell>
          <cell r="L3">
            <v>30</v>
          </cell>
          <cell r="M3">
            <v>30</v>
          </cell>
          <cell r="N3">
            <v>0.56000000000000005</v>
          </cell>
          <cell r="O3">
            <v>0.18</v>
          </cell>
          <cell r="P3">
            <v>0.16</v>
          </cell>
          <cell r="Q3">
            <v>0.33999999999999997</v>
          </cell>
          <cell r="R3">
            <v>1414</v>
          </cell>
          <cell r="S3">
            <v>24</v>
          </cell>
          <cell r="T3">
            <v>192</v>
          </cell>
          <cell r="U3">
            <v>0.14000000000000001</v>
          </cell>
          <cell r="V3">
            <v>0.68</v>
          </cell>
          <cell r="W3">
            <v>3.4000000000000002E-4</v>
          </cell>
        </row>
        <row r="4">
          <cell r="K4">
            <v>350</v>
          </cell>
          <cell r="L4">
            <v>32</v>
          </cell>
          <cell r="M4">
            <v>30</v>
          </cell>
          <cell r="N4">
            <v>0.61399999999999999</v>
          </cell>
          <cell r="O4">
            <v>0.20699999999999999</v>
          </cell>
          <cell r="P4">
            <v>0.16</v>
          </cell>
          <cell r="Q4">
            <v>0.36699999999999999</v>
          </cell>
          <cell r="R4">
            <v>1414</v>
          </cell>
          <cell r="S4">
            <v>24</v>
          </cell>
          <cell r="T4">
            <v>219</v>
          </cell>
          <cell r="U4">
            <v>0.158</v>
          </cell>
          <cell r="V4">
            <v>0.73399999999999999</v>
          </cell>
          <cell r="W4">
            <v>3.8999999999999999E-4</v>
          </cell>
        </row>
        <row r="5">
          <cell r="K5">
            <v>400</v>
          </cell>
          <cell r="L5">
            <v>35</v>
          </cell>
          <cell r="M5">
            <v>30</v>
          </cell>
          <cell r="N5">
            <v>0.67</v>
          </cell>
          <cell r="O5">
            <v>0.23499999999999999</v>
          </cell>
          <cell r="P5">
            <v>0.16</v>
          </cell>
          <cell r="Q5">
            <v>0.39500000000000002</v>
          </cell>
          <cell r="R5">
            <v>1414</v>
          </cell>
          <cell r="S5">
            <v>24</v>
          </cell>
          <cell r="T5">
            <v>247</v>
          </cell>
          <cell r="U5">
            <v>0.17799999999999999</v>
          </cell>
          <cell r="V5">
            <v>0.79</v>
          </cell>
          <cell r="W5">
            <v>4.4000000000000002E-4</v>
          </cell>
        </row>
        <row r="6">
          <cell r="K6">
            <v>450</v>
          </cell>
          <cell r="L6">
            <v>38</v>
          </cell>
          <cell r="M6">
            <v>30</v>
          </cell>
          <cell r="N6">
            <v>0.72599999999999998</v>
          </cell>
          <cell r="O6">
            <v>0.26300000000000001</v>
          </cell>
          <cell r="P6">
            <v>0.16</v>
          </cell>
          <cell r="Q6">
            <v>0.42300000000000004</v>
          </cell>
          <cell r="R6">
            <v>1414</v>
          </cell>
          <cell r="S6">
            <v>24</v>
          </cell>
          <cell r="T6">
            <v>275</v>
          </cell>
          <cell r="U6">
            <v>0.19800000000000001</v>
          </cell>
          <cell r="V6">
            <v>0.84599999999999997</v>
          </cell>
          <cell r="W6">
            <v>4.8999999999999998E-4</v>
          </cell>
        </row>
        <row r="7">
          <cell r="K7">
            <v>600</v>
          </cell>
          <cell r="L7">
            <v>50</v>
          </cell>
          <cell r="M7">
            <v>30</v>
          </cell>
          <cell r="N7">
            <v>0.9</v>
          </cell>
          <cell r="O7">
            <v>0.35</v>
          </cell>
          <cell r="P7">
            <v>0.25</v>
          </cell>
          <cell r="Q7">
            <v>0.6</v>
          </cell>
          <cell r="R7">
            <v>1414</v>
          </cell>
          <cell r="S7">
            <v>24</v>
          </cell>
          <cell r="T7">
            <v>362</v>
          </cell>
          <cell r="U7">
            <v>0.34799999999999998</v>
          </cell>
          <cell r="V7">
            <v>1.2</v>
          </cell>
          <cell r="W7">
            <v>6.4000000000000005E-4</v>
          </cell>
        </row>
        <row r="8">
          <cell r="K8">
            <v>800</v>
          </cell>
          <cell r="L8">
            <v>66</v>
          </cell>
          <cell r="M8">
            <v>50</v>
          </cell>
          <cell r="N8">
            <v>1.1319999999999999</v>
          </cell>
          <cell r="O8">
            <v>0.46600000000000003</v>
          </cell>
          <cell r="P8">
            <v>0.25</v>
          </cell>
          <cell r="Q8">
            <v>0.71599999999999997</v>
          </cell>
          <cell r="R8">
            <v>3927</v>
          </cell>
          <cell r="S8">
            <v>39</v>
          </cell>
          <cell r="T8">
            <v>486</v>
          </cell>
          <cell r="U8">
            <v>0.46899999999999997</v>
          </cell>
          <cell r="V8">
            <v>1.4319999999999999</v>
          </cell>
          <cell r="W8">
            <v>2.3999999999999998E-3</v>
          </cell>
        </row>
        <row r="9">
          <cell r="K9">
            <v>1000</v>
          </cell>
          <cell r="L9">
            <v>82</v>
          </cell>
          <cell r="M9">
            <v>50</v>
          </cell>
          <cell r="N9">
            <v>1.3640000000000001</v>
          </cell>
          <cell r="O9">
            <v>0.58199999999999996</v>
          </cell>
          <cell r="P9">
            <v>0.28000000000000003</v>
          </cell>
          <cell r="Q9">
            <v>0.86199999999999999</v>
          </cell>
          <cell r="R9">
            <v>3927</v>
          </cell>
          <cell r="S9">
            <v>39</v>
          </cell>
          <cell r="T9">
            <v>602</v>
          </cell>
          <cell r="U9">
            <v>0.64400000000000002</v>
          </cell>
          <cell r="V9">
            <v>1.724</v>
          </cell>
          <cell r="W9">
            <v>2.97E-3</v>
          </cell>
        </row>
        <row r="10">
          <cell r="K10">
            <v>1200</v>
          </cell>
          <cell r="L10">
            <v>95</v>
          </cell>
          <cell r="M10">
            <v>60</v>
          </cell>
          <cell r="N10">
            <v>1.59</v>
          </cell>
          <cell r="O10">
            <v>0.69499999999999995</v>
          </cell>
          <cell r="P10">
            <v>0.36</v>
          </cell>
          <cell r="Q10">
            <v>1.0549999999999999</v>
          </cell>
          <cell r="R10">
            <v>5655</v>
          </cell>
          <cell r="S10">
            <v>47</v>
          </cell>
          <cell r="T10">
            <v>719</v>
          </cell>
          <cell r="U10">
            <v>0.91900000000000004</v>
          </cell>
          <cell r="V10">
            <v>2.11</v>
          </cell>
          <cell r="W10">
            <v>5.11E-3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 원가계산"/>
      <sheetName val="DATA"/>
      <sheetName val="집계"/>
      <sheetName val="일위대가"/>
      <sheetName val="옹벽단면치수"/>
      <sheetName val="#REF"/>
      <sheetName val="2배수공집계표"/>
      <sheetName val="청 구"/>
      <sheetName val="횡배수관토공수량"/>
      <sheetName val="전기공사"/>
      <sheetName val="단가산출"/>
      <sheetName val="실행철강하도"/>
      <sheetName val="설 계"/>
      <sheetName val="wall"/>
      <sheetName val="Front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0"/>
  <sheetViews>
    <sheetView view="pageBreakPreview" zoomScaleNormal="85" zoomScaleSheetLayoutView="100" workbookViewId="0">
      <selection activeCell="H2" sqref="H2:J2"/>
    </sheetView>
  </sheetViews>
  <sheetFormatPr defaultColWidth="9" defaultRowHeight="13.5"/>
  <cols>
    <col min="1" max="1" width="5" style="2" customWidth="1"/>
    <col min="2" max="2" width="13.75" style="2" customWidth="1"/>
    <col min="3" max="3" width="6.25" style="2" customWidth="1"/>
    <col min="4" max="5" width="5" style="2" customWidth="1"/>
    <col min="6" max="6" width="15.625" style="2" customWidth="1"/>
    <col min="7" max="7" width="10.625" style="2" customWidth="1"/>
    <col min="8" max="8" width="18.75" style="2" customWidth="1"/>
    <col min="9" max="9" width="23" style="2" customWidth="1"/>
    <col min="10" max="10" width="17.375" style="2" customWidth="1"/>
    <col min="11" max="11" width="17.5" style="2" customWidth="1"/>
    <col min="12" max="16384" width="9" style="2"/>
  </cols>
  <sheetData>
    <row r="1" spans="1:10" s="1" customFormat="1" ht="45" customHeight="1" thickBot="1">
      <c r="A1" s="110" t="s">
        <v>0</v>
      </c>
      <c r="B1" s="110"/>
      <c r="C1" s="110"/>
      <c r="D1" s="110"/>
      <c r="E1" s="110"/>
      <c r="F1" s="110"/>
      <c r="G1" s="110"/>
      <c r="H1" s="110"/>
      <c r="I1" s="110"/>
      <c r="J1" s="110"/>
    </row>
    <row r="2" spans="1:10" s="1" customFormat="1" ht="52.5" customHeight="1">
      <c r="A2" s="91" t="s">
        <v>1</v>
      </c>
      <c r="B2" s="111"/>
      <c r="C2" s="111"/>
      <c r="D2" s="111"/>
      <c r="E2" s="92" t="s">
        <v>2</v>
      </c>
      <c r="F2" s="112"/>
      <c r="G2" s="112"/>
      <c r="H2" s="111" t="s">
        <v>142</v>
      </c>
      <c r="I2" s="111"/>
      <c r="J2" s="113"/>
    </row>
    <row r="3" spans="1:10" s="1" customFormat="1" ht="33" customHeight="1">
      <c r="A3" s="93"/>
      <c r="B3" s="94"/>
      <c r="C3" s="94"/>
      <c r="D3" s="94"/>
      <c r="E3" s="94"/>
      <c r="F3" s="94"/>
      <c r="G3" s="95"/>
      <c r="H3" s="94"/>
      <c r="I3" s="96"/>
      <c r="J3" s="97"/>
    </row>
    <row r="4" spans="1:10" ht="35.25" customHeight="1">
      <c r="A4" s="114" t="s">
        <v>141</v>
      </c>
      <c r="B4" s="115"/>
      <c r="C4" s="115"/>
      <c r="D4" s="115"/>
      <c r="E4" s="115"/>
      <c r="F4" s="115"/>
      <c r="G4" s="115"/>
      <c r="H4" s="115"/>
      <c r="I4" s="115"/>
      <c r="J4" s="98"/>
    </row>
    <row r="5" spans="1:10" ht="75" customHeight="1">
      <c r="A5" s="99"/>
      <c r="B5" s="96"/>
      <c r="C5" s="96"/>
      <c r="D5" s="96"/>
      <c r="E5" s="96"/>
      <c r="F5" s="100"/>
      <c r="G5" s="100"/>
      <c r="H5" s="100"/>
      <c r="I5" s="96"/>
      <c r="J5" s="98"/>
    </row>
    <row r="6" spans="1:10" ht="21.95" customHeight="1" thickBot="1">
      <c r="A6" s="99"/>
      <c r="B6" s="96"/>
      <c r="C6" s="109" t="s">
        <v>3</v>
      </c>
      <c r="D6" s="109"/>
      <c r="E6" s="109"/>
      <c r="F6" s="116" t="str">
        <f>건축_내역!P2</f>
        <v>행소관 주변 옥외계단 난간 설치</v>
      </c>
      <c r="G6" s="117"/>
      <c r="H6" s="117"/>
      <c r="I6" s="117"/>
      <c r="J6" s="98"/>
    </row>
    <row r="7" spans="1:10" s="1" customFormat="1" ht="45" customHeight="1" thickTop="1">
      <c r="A7" s="93"/>
      <c r="B7" s="96"/>
      <c r="C7" s="101"/>
      <c r="D7" s="102"/>
      <c r="E7" s="102"/>
      <c r="F7" s="103"/>
      <c r="G7" s="104"/>
      <c r="H7" s="101"/>
      <c r="I7" s="101"/>
      <c r="J7" s="97"/>
    </row>
    <row r="8" spans="1:10" s="1" customFormat="1" ht="20.100000000000001" customHeight="1" thickBot="1">
      <c r="A8" s="93"/>
      <c r="B8" s="96"/>
      <c r="C8" s="109" t="s">
        <v>4</v>
      </c>
      <c r="D8" s="109"/>
      <c r="E8" s="109"/>
      <c r="F8" s="105">
        <f>원가계산서!D27</f>
        <v>0</v>
      </c>
      <c r="G8" s="118">
        <f>F8</f>
        <v>0</v>
      </c>
      <c r="H8" s="118"/>
      <c r="I8" s="118"/>
      <c r="J8" s="97"/>
    </row>
    <row r="9" spans="1:10" s="1" customFormat="1" ht="138.75" customHeight="1" thickTop="1" thickBot="1">
      <c r="A9" s="106"/>
      <c r="B9" s="107"/>
      <c r="C9" s="107"/>
      <c r="D9" s="107"/>
      <c r="E9" s="107"/>
      <c r="F9" s="107"/>
      <c r="G9" s="107"/>
      <c r="H9" s="107"/>
      <c r="I9" s="107"/>
      <c r="J9" s="108"/>
    </row>
    <row r="10" spans="1:10" s="1" customFormat="1" ht="20.25" customHeight="1">
      <c r="A10" s="3"/>
      <c r="B10" s="3"/>
      <c r="C10" s="3"/>
      <c r="D10" s="3"/>
      <c r="E10" s="3"/>
      <c r="F10" s="3"/>
      <c r="G10" s="3"/>
      <c r="I10" s="3"/>
      <c r="J10" s="4"/>
    </row>
  </sheetData>
  <mergeCells count="9">
    <mergeCell ref="C8:E8"/>
    <mergeCell ref="A1:J1"/>
    <mergeCell ref="B2:D2"/>
    <mergeCell ref="F2:G2"/>
    <mergeCell ref="H2:J2"/>
    <mergeCell ref="A4:I4"/>
    <mergeCell ref="C6:E6"/>
    <mergeCell ref="F6:I6"/>
    <mergeCell ref="G8:I8"/>
  </mergeCells>
  <phoneticPr fontId="2" type="noConversion"/>
  <printOptions horizontalCentered="1"/>
  <pageMargins left="1.0236220472440944" right="1.0236220472440944" top="0.78740157480314965" bottom="0.6692913385826772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B2843-BEFC-4E69-821A-908B327865C4}">
  <sheetPr>
    <tabColor rgb="FFFF0000"/>
  </sheetPr>
  <dimension ref="A1:U21"/>
  <sheetViews>
    <sheetView showZeros="0" view="pageBreakPreview" zoomScaleNormal="100" zoomScaleSheetLayoutView="100" workbookViewId="0">
      <pane ySplit="4" topLeftCell="A5" activePane="bottomLeft" state="frozen"/>
      <selection activeCell="A5" sqref="A5"/>
      <selection pane="bottomLeft" activeCell="O5" sqref="O5"/>
    </sheetView>
  </sheetViews>
  <sheetFormatPr defaultRowHeight="24.95" customHeight="1"/>
  <cols>
    <col min="1" max="1" width="20.625" style="11" customWidth="1"/>
    <col min="2" max="2" width="11.625" style="11" customWidth="1"/>
    <col min="3" max="3" width="4.625" style="11" customWidth="1"/>
    <col min="4" max="4" width="6.625" style="11" customWidth="1"/>
    <col min="5" max="5" width="8.625" style="11" customWidth="1"/>
    <col min="6" max="6" width="12.625" style="11" customWidth="1"/>
    <col min="7" max="7" width="8.625" style="11" customWidth="1"/>
    <col min="8" max="8" width="12.625" style="11" customWidth="1"/>
    <col min="9" max="9" width="8.625" style="11" customWidth="1"/>
    <col min="10" max="10" width="12.625" style="11" customWidth="1"/>
    <col min="11" max="11" width="8.625" style="11" customWidth="1"/>
    <col min="12" max="12" width="12.625" style="11" customWidth="1"/>
    <col min="13" max="13" width="8.625" style="11" customWidth="1"/>
    <col min="14" max="14" width="13" style="11" bestFit="1" customWidth="1"/>
    <col min="15" max="15" width="12.625" style="11" customWidth="1"/>
    <col min="16" max="16" width="15.625" style="80" customWidth="1"/>
    <col min="17" max="17" width="9" style="11"/>
    <col min="18" max="18" width="11.875" style="11" bestFit="1" customWidth="1"/>
    <col min="19" max="16384" width="9" style="11"/>
  </cols>
  <sheetData>
    <row r="1" spans="1:21" ht="30" customHeight="1">
      <c r="A1" s="121" t="s">
        <v>6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21" ht="20.100000000000001" customHeight="1">
      <c r="A2" s="9" t="str">
        <f>"공 사 명: "&amp;P2</f>
        <v>공 사 명: 모빌리티캠퍼스 연구동 201호, 202호 공간조정 공사</v>
      </c>
      <c r="B2" s="6"/>
      <c r="O2" s="10" t="s">
        <v>34</v>
      </c>
      <c r="P2" s="41" t="s">
        <v>67</v>
      </c>
      <c r="Q2" s="10"/>
      <c r="R2" s="10"/>
      <c r="S2" s="10"/>
      <c r="T2" s="10"/>
      <c r="U2" s="10"/>
    </row>
    <row r="3" spans="1:21" ht="18" customHeight="1">
      <c r="A3" s="122" t="s">
        <v>66</v>
      </c>
      <c r="B3" s="123"/>
      <c r="C3" s="126" t="s">
        <v>37</v>
      </c>
      <c r="D3" s="126" t="s">
        <v>38</v>
      </c>
      <c r="E3" s="126" t="s">
        <v>39</v>
      </c>
      <c r="F3" s="126"/>
      <c r="G3" s="126" t="s">
        <v>40</v>
      </c>
      <c r="H3" s="126"/>
      <c r="I3" s="126" t="s">
        <v>41</v>
      </c>
      <c r="J3" s="126"/>
      <c r="K3" s="126" t="s">
        <v>42</v>
      </c>
      <c r="L3" s="126"/>
      <c r="M3" s="126" t="s">
        <v>43</v>
      </c>
    </row>
    <row r="4" spans="1:21" ht="18" customHeight="1">
      <c r="A4" s="124"/>
      <c r="B4" s="125"/>
      <c r="C4" s="126"/>
      <c r="D4" s="126"/>
      <c r="E4" s="81" t="s">
        <v>44</v>
      </c>
      <c r="F4" s="81" t="s">
        <v>45</v>
      </c>
      <c r="G4" s="81" t="s">
        <v>44</v>
      </c>
      <c r="H4" s="81" t="s">
        <v>45</v>
      </c>
      <c r="I4" s="81" t="s">
        <v>44</v>
      </c>
      <c r="J4" s="81" t="s">
        <v>45</v>
      </c>
      <c r="K4" s="81" t="s">
        <v>44</v>
      </c>
      <c r="L4" s="81" t="s">
        <v>45</v>
      </c>
      <c r="M4" s="126"/>
      <c r="O4" s="127" t="s">
        <v>46</v>
      </c>
      <c r="P4" s="127"/>
    </row>
    <row r="5" spans="1:21" ht="30" customHeight="1">
      <c r="A5" s="119" t="s">
        <v>68</v>
      </c>
      <c r="B5" s="120"/>
      <c r="C5" s="47"/>
      <c r="D5" s="42"/>
      <c r="E5" s="43"/>
      <c r="F5" s="43"/>
      <c r="G5" s="43"/>
      <c r="H5" s="43"/>
      <c r="I5" s="43"/>
      <c r="J5" s="43"/>
      <c r="K5" s="43"/>
      <c r="L5" s="43">
        <f>원가계산서!D27</f>
        <v>0</v>
      </c>
      <c r="M5" s="44"/>
      <c r="O5" s="8"/>
    </row>
    <row r="6" spans="1:21" ht="30" customHeight="1">
      <c r="A6" s="119" t="s">
        <v>69</v>
      </c>
      <c r="B6" s="120"/>
      <c r="C6" s="47"/>
      <c r="D6" s="45"/>
      <c r="E6" s="46"/>
      <c r="F6" s="46"/>
      <c r="G6" s="46"/>
      <c r="H6" s="46"/>
      <c r="I6" s="46"/>
      <c r="J6" s="46"/>
      <c r="K6" s="46"/>
      <c r="L6" s="43">
        <f>'원가(약식)'!L21</f>
        <v>16500000</v>
      </c>
      <c r="M6" s="47"/>
      <c r="O6" s="82"/>
    </row>
    <row r="7" spans="1:21" ht="30" customHeight="1">
      <c r="A7" s="119" t="s">
        <v>70</v>
      </c>
      <c r="B7" s="120"/>
      <c r="C7" s="47"/>
      <c r="D7" s="45"/>
      <c r="E7" s="46"/>
      <c r="F7" s="46"/>
      <c r="G7" s="46"/>
      <c r="H7" s="46"/>
      <c r="I7" s="46"/>
      <c r="J7" s="46"/>
      <c r="K7" s="46"/>
      <c r="L7" s="43">
        <v>7640000</v>
      </c>
      <c r="M7" s="47"/>
    </row>
    <row r="8" spans="1:21" ht="30" customHeight="1">
      <c r="A8" s="119"/>
      <c r="B8" s="120"/>
      <c r="C8" s="47"/>
      <c r="D8" s="45"/>
      <c r="E8" s="46"/>
      <c r="F8" s="46"/>
      <c r="G8" s="46"/>
      <c r="H8" s="46"/>
      <c r="I8" s="46"/>
      <c r="J8" s="46"/>
      <c r="K8" s="46"/>
      <c r="L8" s="43"/>
      <c r="M8" s="47"/>
    </row>
    <row r="9" spans="1:21" ht="30" customHeight="1">
      <c r="A9" s="119"/>
      <c r="B9" s="120"/>
      <c r="C9" s="47"/>
      <c r="D9" s="45"/>
      <c r="E9" s="46"/>
      <c r="F9" s="46"/>
      <c r="G9" s="46"/>
      <c r="H9" s="46"/>
      <c r="I9" s="46"/>
      <c r="J9" s="46"/>
      <c r="K9" s="46"/>
      <c r="L9" s="43"/>
      <c r="M9" s="47"/>
    </row>
    <row r="10" spans="1:21" ht="30" customHeight="1">
      <c r="A10" s="132"/>
      <c r="B10" s="133"/>
      <c r="C10" s="47"/>
      <c r="D10" s="45"/>
      <c r="E10" s="46"/>
      <c r="F10" s="46"/>
      <c r="G10" s="46"/>
      <c r="H10" s="46"/>
      <c r="I10" s="46"/>
      <c r="J10" s="46"/>
      <c r="K10" s="46"/>
      <c r="L10" s="46"/>
      <c r="M10" s="47"/>
    </row>
    <row r="11" spans="1:21" ht="30" customHeight="1">
      <c r="A11" s="128"/>
      <c r="B11" s="129"/>
      <c r="C11" s="47"/>
      <c r="D11" s="45"/>
      <c r="E11" s="46"/>
      <c r="F11" s="46"/>
      <c r="G11" s="46"/>
      <c r="H11" s="46"/>
      <c r="I11" s="46"/>
      <c r="J11" s="46"/>
      <c r="K11" s="46"/>
      <c r="L11" s="46"/>
      <c r="M11" s="47"/>
    </row>
    <row r="12" spans="1:21" ht="30" customHeight="1">
      <c r="A12" s="128"/>
      <c r="B12" s="129"/>
      <c r="C12" s="47"/>
      <c r="D12" s="45"/>
      <c r="E12" s="46"/>
      <c r="F12" s="46"/>
      <c r="G12" s="46"/>
      <c r="H12" s="46"/>
      <c r="I12" s="46"/>
      <c r="J12" s="46"/>
      <c r="K12" s="46"/>
      <c r="L12" s="46"/>
      <c r="M12" s="47"/>
    </row>
    <row r="13" spans="1:21" ht="30" customHeight="1">
      <c r="A13" s="128"/>
      <c r="B13" s="129"/>
      <c r="C13" s="47"/>
      <c r="D13" s="45"/>
      <c r="E13" s="46"/>
      <c r="F13" s="46"/>
      <c r="G13" s="46"/>
      <c r="H13" s="46"/>
      <c r="I13" s="46"/>
      <c r="J13" s="46"/>
      <c r="K13" s="46"/>
      <c r="L13" s="46"/>
      <c r="M13" s="47"/>
    </row>
    <row r="14" spans="1:21" ht="30" customHeight="1">
      <c r="A14" s="128"/>
      <c r="B14" s="129"/>
      <c r="C14" s="47"/>
      <c r="D14" s="45"/>
      <c r="E14" s="46"/>
      <c r="F14" s="46"/>
      <c r="G14" s="46"/>
      <c r="H14" s="46"/>
      <c r="I14" s="46"/>
      <c r="J14" s="46"/>
      <c r="K14" s="46"/>
      <c r="L14" s="46"/>
      <c r="M14" s="47"/>
    </row>
    <row r="15" spans="1:21" ht="30" customHeight="1">
      <c r="A15" s="128"/>
      <c r="B15" s="129"/>
      <c r="C15" s="47"/>
      <c r="D15" s="45"/>
      <c r="E15" s="46"/>
      <c r="F15" s="46"/>
      <c r="G15" s="46"/>
      <c r="H15" s="46"/>
      <c r="I15" s="46"/>
      <c r="J15" s="46"/>
      <c r="K15" s="46"/>
      <c r="L15" s="46"/>
      <c r="M15" s="47"/>
    </row>
    <row r="16" spans="1:21" ht="30" customHeight="1">
      <c r="A16" s="128"/>
      <c r="B16" s="129"/>
      <c r="C16" s="47"/>
      <c r="D16" s="45"/>
      <c r="E16" s="46"/>
      <c r="F16" s="46"/>
      <c r="G16" s="46"/>
      <c r="H16" s="46"/>
      <c r="I16" s="46"/>
      <c r="J16" s="46"/>
      <c r="K16" s="46"/>
      <c r="L16" s="46"/>
      <c r="M16" s="47"/>
    </row>
    <row r="17" spans="1:18" ht="30" customHeight="1">
      <c r="A17" s="128"/>
      <c r="B17" s="129"/>
      <c r="C17" s="47"/>
      <c r="D17" s="45"/>
      <c r="E17" s="46"/>
      <c r="F17" s="46"/>
      <c r="G17" s="46"/>
      <c r="H17" s="46"/>
      <c r="I17" s="46"/>
      <c r="J17" s="46"/>
      <c r="K17" s="46"/>
      <c r="L17" s="46"/>
      <c r="M17" s="47"/>
    </row>
    <row r="18" spans="1:18" ht="30" customHeight="1">
      <c r="A18" s="130" t="s">
        <v>5</v>
      </c>
      <c r="B18" s="131"/>
      <c r="C18" s="50"/>
      <c r="D18" s="48"/>
      <c r="E18" s="49"/>
      <c r="F18" s="49"/>
      <c r="G18" s="49"/>
      <c r="H18" s="49"/>
      <c r="I18" s="49"/>
      <c r="J18" s="49"/>
      <c r="K18" s="49"/>
      <c r="L18" s="49">
        <f>SUM(L5:L17)</f>
        <v>24140000</v>
      </c>
      <c r="M18" s="50"/>
      <c r="O18" s="8"/>
      <c r="R18" s="8"/>
    </row>
    <row r="21" spans="1:18" ht="24.95" customHeight="1">
      <c r="N21" s="82"/>
    </row>
  </sheetData>
  <mergeCells count="24">
    <mergeCell ref="A16:B16"/>
    <mergeCell ref="A17:B17"/>
    <mergeCell ref="A18:B18"/>
    <mergeCell ref="A10:B10"/>
    <mergeCell ref="A11:B11"/>
    <mergeCell ref="A12:B12"/>
    <mergeCell ref="A13:B13"/>
    <mergeCell ref="A14:B14"/>
    <mergeCell ref="A15:B15"/>
    <mergeCell ref="O4:P4"/>
    <mergeCell ref="A5:B5"/>
    <mergeCell ref="A6:B6"/>
    <mergeCell ref="A7:B7"/>
    <mergeCell ref="A8:B8"/>
    <mergeCell ref="A9:B9"/>
    <mergeCell ref="A1:M1"/>
    <mergeCell ref="A3:B4"/>
    <mergeCell ref="C3:C4"/>
    <mergeCell ref="D3:D4"/>
    <mergeCell ref="E3:F3"/>
    <mergeCell ref="G3:H3"/>
    <mergeCell ref="I3:J3"/>
    <mergeCell ref="K3:L3"/>
    <mergeCell ref="M3:M4"/>
  </mergeCells>
  <phoneticPr fontId="2" type="noConversion"/>
  <printOptions horizontalCentered="1"/>
  <pageMargins left="0.70866141732283472" right="0.39370078740157483" top="0.39370078740157483" bottom="0.3937007874015748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79998168889431442"/>
  </sheetPr>
  <dimension ref="A1:G27"/>
  <sheetViews>
    <sheetView view="pageBreakPreview" zoomScaleNormal="100" zoomScaleSheetLayoutView="100" workbookViewId="0">
      <selection sqref="A1:G1"/>
    </sheetView>
  </sheetViews>
  <sheetFormatPr defaultRowHeight="21.95" customHeight="1"/>
  <cols>
    <col min="1" max="2" width="9" style="11"/>
    <col min="3" max="3" width="25.625" style="11" customWidth="1"/>
    <col min="4" max="4" width="23.625" style="11" customWidth="1"/>
    <col min="5" max="5" width="10.625" style="11" customWidth="1"/>
    <col min="6" max="6" width="40.625" style="11" customWidth="1"/>
    <col min="7" max="7" width="17.625" style="11" customWidth="1"/>
    <col min="8" max="16384" width="9" style="11"/>
  </cols>
  <sheetData>
    <row r="1" spans="1:7" ht="20.100000000000001" customHeight="1">
      <c r="A1" s="121" t="s">
        <v>7</v>
      </c>
      <c r="B1" s="121"/>
      <c r="C1" s="121"/>
      <c r="D1" s="121"/>
      <c r="E1" s="121"/>
      <c r="F1" s="121"/>
      <c r="G1" s="121"/>
    </row>
    <row r="2" spans="1:7" ht="15" customHeight="1">
      <c r="A2" s="17" t="s">
        <v>33</v>
      </c>
      <c r="B2" s="12" t="str">
        <f>건축_내역!P2</f>
        <v>행소관 주변 옥외계단 난간 설치</v>
      </c>
      <c r="C2" s="12"/>
      <c r="D2" s="12"/>
      <c r="E2" s="12"/>
      <c r="F2" s="12"/>
      <c r="G2" s="12"/>
    </row>
    <row r="3" spans="1:7" ht="18.95" customHeight="1">
      <c r="A3" s="137"/>
      <c r="B3" s="138"/>
      <c r="C3" s="139"/>
      <c r="D3" s="33" t="s">
        <v>8</v>
      </c>
      <c r="E3" s="34" t="s">
        <v>9</v>
      </c>
      <c r="F3" s="35" t="s">
        <v>10</v>
      </c>
      <c r="G3" s="36" t="s">
        <v>11</v>
      </c>
    </row>
    <row r="4" spans="1:7" ht="18.95" customHeight="1">
      <c r="A4" s="140" t="s">
        <v>26</v>
      </c>
      <c r="B4" s="143" t="s">
        <v>47</v>
      </c>
      <c r="C4" s="68" t="s">
        <v>12</v>
      </c>
      <c r="D4" s="29">
        <f>건축_내역!F55</f>
        <v>0</v>
      </c>
      <c r="E4" s="26"/>
      <c r="F4" s="27"/>
      <c r="G4" s="13"/>
    </row>
    <row r="5" spans="1:7" ht="18.95" customHeight="1">
      <c r="A5" s="141"/>
      <c r="B5" s="144"/>
      <c r="C5" s="70" t="s">
        <v>13</v>
      </c>
      <c r="D5" s="69"/>
      <c r="E5" s="18"/>
      <c r="F5" s="20"/>
      <c r="G5" s="14"/>
    </row>
    <row r="6" spans="1:7" ht="18.95" customHeight="1">
      <c r="A6" s="141"/>
      <c r="B6" s="144"/>
      <c r="C6" s="70" t="s">
        <v>14</v>
      </c>
      <c r="D6" s="69"/>
      <c r="E6" s="18"/>
      <c r="F6" s="20"/>
      <c r="G6" s="14"/>
    </row>
    <row r="7" spans="1:7" ht="18.95" customHeight="1">
      <c r="A7" s="141"/>
      <c r="B7" s="145"/>
      <c r="C7" s="28" t="s">
        <v>15</v>
      </c>
      <c r="D7" s="30">
        <f>SUM(D4:D6)</f>
        <v>0</v>
      </c>
      <c r="E7" s="19"/>
      <c r="F7" s="21"/>
      <c r="G7" s="15"/>
    </row>
    <row r="8" spans="1:7" ht="18.95" customHeight="1">
      <c r="A8" s="141"/>
      <c r="B8" s="143" t="s">
        <v>58</v>
      </c>
      <c r="C8" s="68" t="s">
        <v>16</v>
      </c>
      <c r="D8" s="29">
        <f>건축_내역!H55</f>
        <v>0</v>
      </c>
      <c r="E8" s="26"/>
      <c r="F8" s="27"/>
      <c r="G8" s="13"/>
    </row>
    <row r="9" spans="1:7" ht="18.95" customHeight="1">
      <c r="A9" s="141"/>
      <c r="B9" s="144"/>
      <c r="C9" s="70" t="s">
        <v>17</v>
      </c>
      <c r="D9" s="31">
        <f>INT(D8*E9)</f>
        <v>0</v>
      </c>
      <c r="E9" s="18">
        <v>0.15</v>
      </c>
      <c r="F9" s="22" t="str">
        <f>IF(E9&gt;0,"   직접노무비 × "&amp;E9," ")</f>
        <v xml:space="preserve">   직접노무비 × 0.15</v>
      </c>
      <c r="G9" s="14"/>
    </row>
    <row r="10" spans="1:7" ht="18.95" customHeight="1">
      <c r="A10" s="141"/>
      <c r="B10" s="145"/>
      <c r="C10" s="28" t="s">
        <v>15</v>
      </c>
      <c r="D10" s="30">
        <f>SUM(D8:D9)</f>
        <v>0</v>
      </c>
      <c r="E10" s="19"/>
      <c r="F10" s="21"/>
      <c r="G10" s="15"/>
    </row>
    <row r="11" spans="1:7" ht="18.95" customHeight="1">
      <c r="A11" s="141"/>
      <c r="B11" s="143" t="s">
        <v>27</v>
      </c>
      <c r="C11" s="68" t="s">
        <v>59</v>
      </c>
      <c r="D11" s="29">
        <f>건축_내역!J55</f>
        <v>0</v>
      </c>
      <c r="E11" s="26"/>
      <c r="F11" s="27"/>
      <c r="G11" s="13"/>
    </row>
    <row r="12" spans="1:7" ht="18.95" customHeight="1">
      <c r="A12" s="141"/>
      <c r="B12" s="144"/>
      <c r="C12" s="70" t="s">
        <v>18</v>
      </c>
      <c r="D12" s="31">
        <f>INT(D10*E12)</f>
        <v>0</v>
      </c>
      <c r="E12" s="18">
        <v>3.56E-2</v>
      </c>
      <c r="F12" s="22" t="str">
        <f>IF(E12&gt;0,"   노무비 × "&amp;E12," ")</f>
        <v xml:space="preserve">   노무비 × 0.0356</v>
      </c>
      <c r="G12" s="14"/>
    </row>
    <row r="13" spans="1:7" ht="18.95" customHeight="1">
      <c r="A13" s="141"/>
      <c r="B13" s="144"/>
      <c r="C13" s="70" t="s">
        <v>19</v>
      </c>
      <c r="D13" s="31">
        <f>INT(D8*E13)</f>
        <v>0</v>
      </c>
      <c r="E13" s="18">
        <v>1.01E-2</v>
      </c>
      <c r="F13" s="22" t="str">
        <f>IF(E13&gt;0,"   직접노무비 × "&amp;E13," ")</f>
        <v xml:space="preserve">   직접노무비 × 0.0101</v>
      </c>
      <c r="G13" s="14"/>
    </row>
    <row r="14" spans="1:7" ht="18.95" customHeight="1">
      <c r="A14" s="141"/>
      <c r="B14" s="144"/>
      <c r="C14" s="70" t="s">
        <v>20</v>
      </c>
      <c r="D14" s="31"/>
      <c r="E14" s="89">
        <v>3.5950000000000003E-2</v>
      </c>
      <c r="F14" s="22" t="str">
        <f>IF(E14&gt;0,"   직접노무비 × "&amp;E14," ")</f>
        <v xml:space="preserve">   직접노무비 × 0.03595</v>
      </c>
      <c r="G14" s="14"/>
    </row>
    <row r="15" spans="1:7" ht="18.95" customHeight="1">
      <c r="A15" s="141"/>
      <c r="B15" s="144"/>
      <c r="C15" s="70" t="s">
        <v>21</v>
      </c>
      <c r="D15" s="31"/>
      <c r="E15" s="18">
        <v>4.7500000000000001E-2</v>
      </c>
      <c r="F15" s="22" t="str">
        <f>IF(E15&gt;0,"   직접노무비 × "&amp;E15," ")</f>
        <v xml:space="preserve">   직접노무비 × 0.0475</v>
      </c>
      <c r="G15" s="14"/>
    </row>
    <row r="16" spans="1:7" ht="18.95" customHeight="1">
      <c r="A16" s="141"/>
      <c r="B16" s="144"/>
      <c r="C16" s="70" t="s">
        <v>60</v>
      </c>
      <c r="D16" s="31"/>
      <c r="E16" s="18">
        <v>0.13139999999999999</v>
      </c>
      <c r="F16" s="22" t="str">
        <f>IF(E16&gt;0,"   건강보험료 × "&amp;E16," ")</f>
        <v xml:space="preserve">   건강보험료 × 0.1314</v>
      </c>
      <c r="G16" s="14"/>
    </row>
    <row r="17" spans="1:7" ht="18.95" customHeight="1">
      <c r="A17" s="141"/>
      <c r="B17" s="144"/>
      <c r="C17" s="70" t="s">
        <v>22</v>
      </c>
      <c r="D17" s="31">
        <f>IF(E17&gt;0,INT(D8*E17),0)</f>
        <v>0</v>
      </c>
      <c r="E17" s="18"/>
      <c r="F17" s="22" t="str">
        <f>IF(E17&gt;0,"   직접노무비 × "&amp;E17," ")</f>
        <v xml:space="preserve"> </v>
      </c>
      <c r="G17" s="14"/>
    </row>
    <row r="18" spans="1:7" ht="18.95" customHeight="1">
      <c r="A18" s="141"/>
      <c r="B18" s="144"/>
      <c r="C18" s="70" t="s">
        <v>23</v>
      </c>
      <c r="D18" s="31">
        <v>1538952</v>
      </c>
      <c r="E18" s="18">
        <v>3.1099999999999999E-2</v>
      </c>
      <c r="F18" s="22" t="str">
        <f>IF(E18&gt;0,"   (재료비 + 직접노무비) × "&amp;E18," ")</f>
        <v xml:space="preserve">   (재료비 + 직접노무비) × 0.0311</v>
      </c>
      <c r="G18" s="14"/>
    </row>
    <row r="19" spans="1:7" ht="18.95" customHeight="1">
      <c r="A19" s="141"/>
      <c r="B19" s="144"/>
      <c r="C19" s="70" t="s">
        <v>24</v>
      </c>
      <c r="D19" s="31">
        <f>INT((D7+D8+D11)*E19)</f>
        <v>0</v>
      </c>
      <c r="E19" s="18">
        <v>3.0000000000000001E-3</v>
      </c>
      <c r="F19" s="22" t="str">
        <f>IF(E19&gt;0,"   (재료비 + 직접노무비 + 기계경비) × "&amp;E19," ")</f>
        <v xml:space="preserve">   (재료비 + 직접노무비 + 기계경비) × 0.003</v>
      </c>
      <c r="G19" s="14"/>
    </row>
    <row r="20" spans="1:7" ht="18.95" customHeight="1">
      <c r="A20" s="141"/>
      <c r="B20" s="144"/>
      <c r="C20" s="70" t="s">
        <v>25</v>
      </c>
      <c r="D20" s="31">
        <f>INT((D7+D10)*E20)</f>
        <v>0</v>
      </c>
      <c r="E20" s="18">
        <v>4.5999999999999999E-2</v>
      </c>
      <c r="F20" s="22" t="str">
        <f>IF(E20&gt;0,"   (재료비 + 노무비) × "&amp;E20," ")</f>
        <v xml:space="preserve">   (재료비 + 노무비) × 0.046</v>
      </c>
      <c r="G20" s="14"/>
    </row>
    <row r="21" spans="1:7" ht="18.95" customHeight="1">
      <c r="A21" s="142"/>
      <c r="B21" s="146"/>
      <c r="C21" s="71" t="s">
        <v>15</v>
      </c>
      <c r="D21" s="32"/>
      <c r="E21" s="23"/>
      <c r="F21" s="24"/>
      <c r="G21" s="25"/>
    </row>
    <row r="22" spans="1:7" ht="18.95" customHeight="1">
      <c r="A22" s="147" t="s">
        <v>28</v>
      </c>
      <c r="B22" s="148"/>
      <c r="C22" s="149"/>
      <c r="D22" s="29">
        <f>D7+D10+D21</f>
        <v>0</v>
      </c>
      <c r="E22" s="26"/>
      <c r="F22" s="27"/>
      <c r="G22" s="13"/>
    </row>
    <row r="23" spans="1:7" ht="18.95" customHeight="1">
      <c r="A23" s="150" t="s">
        <v>61</v>
      </c>
      <c r="B23" s="151"/>
      <c r="C23" s="152"/>
      <c r="D23" s="31">
        <f>INT(D22*E23)</f>
        <v>0</v>
      </c>
      <c r="E23" s="18">
        <v>0.08</v>
      </c>
      <c r="F23" s="22" t="str">
        <f>IF(E23&gt;0,"   합  계 × "&amp;E23," ")</f>
        <v xml:space="preserve">   합  계 × 0.08</v>
      </c>
      <c r="G23" s="14"/>
    </row>
    <row r="24" spans="1:7" ht="18.95" customHeight="1">
      <c r="A24" s="150" t="s">
        <v>29</v>
      </c>
      <c r="B24" s="151"/>
      <c r="C24" s="152"/>
      <c r="D24" s="31">
        <f>INT((D10+D21+D23)*E24)</f>
        <v>0</v>
      </c>
      <c r="E24" s="18">
        <v>0.1</v>
      </c>
      <c r="F24" s="22" t="str">
        <f>IF(E24&gt;0,"   (노무비 + 경비 + 일반관리비) × "&amp;E24," ")</f>
        <v xml:space="preserve">   (노무비 + 경비 + 일반관리비) × 0.1</v>
      </c>
      <c r="G24" s="14"/>
    </row>
    <row r="25" spans="1:7" ht="18.95" customHeight="1">
      <c r="A25" s="150" t="s">
        <v>30</v>
      </c>
      <c r="B25" s="151"/>
      <c r="C25" s="152"/>
      <c r="D25" s="31">
        <f>SUM(D22:D24)</f>
        <v>0</v>
      </c>
      <c r="E25" s="18"/>
      <c r="F25" s="20"/>
      <c r="G25" s="14"/>
    </row>
    <row r="26" spans="1:7" ht="18.95" customHeight="1">
      <c r="A26" s="153" t="s">
        <v>31</v>
      </c>
      <c r="B26" s="154"/>
      <c r="C26" s="155"/>
      <c r="D26" s="32">
        <f>INT(D25*E26)</f>
        <v>0</v>
      </c>
      <c r="E26" s="23">
        <v>0.1</v>
      </c>
      <c r="F26" s="37" t="str">
        <f>"   총   원   가 × "&amp;E26</f>
        <v xml:space="preserve">   총   원   가 × 0.1</v>
      </c>
      <c r="G26" s="25"/>
    </row>
    <row r="27" spans="1:7" ht="18.95" customHeight="1">
      <c r="A27" s="134" t="s">
        <v>32</v>
      </c>
      <c r="B27" s="135"/>
      <c r="C27" s="136"/>
      <c r="D27" s="53">
        <f>SUM(D25:D26)</f>
        <v>0</v>
      </c>
      <c r="E27" s="38"/>
      <c r="F27" s="39"/>
      <c r="G27" s="16"/>
    </row>
  </sheetData>
  <mergeCells count="12">
    <mergeCell ref="A27:C27"/>
    <mergeCell ref="A1:G1"/>
    <mergeCell ref="A3:C3"/>
    <mergeCell ref="A4:A21"/>
    <mergeCell ref="B4:B7"/>
    <mergeCell ref="B8:B10"/>
    <mergeCell ref="B11:B21"/>
    <mergeCell ref="A22:C22"/>
    <mergeCell ref="A23:C23"/>
    <mergeCell ref="A24:C24"/>
    <mergeCell ref="A25:C25"/>
    <mergeCell ref="A26:C26"/>
  </mergeCells>
  <phoneticPr fontId="2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theme="3" tint="0.79998168889431442"/>
  </sheetPr>
  <dimension ref="A1:U55"/>
  <sheetViews>
    <sheetView showZeros="0" tabSelected="1" view="pageBreakPreview" zoomScaleNormal="100" zoomScaleSheetLayoutView="100" workbookViewId="0">
      <pane ySplit="4" topLeftCell="A5" activePane="bottomLeft" state="frozen"/>
      <selection activeCell="H2" sqref="H2:J2"/>
      <selection pane="bottomLeft" activeCell="E5" sqref="E5"/>
    </sheetView>
  </sheetViews>
  <sheetFormatPr defaultRowHeight="24.95" customHeight="1"/>
  <cols>
    <col min="1" max="1" width="12.625" style="5" customWidth="1"/>
    <col min="2" max="2" width="19.625" style="5" customWidth="1"/>
    <col min="3" max="3" width="4.625" style="5" customWidth="1"/>
    <col min="4" max="4" width="6.625" style="5" customWidth="1"/>
    <col min="5" max="5" width="8.625" style="5" customWidth="1"/>
    <col min="6" max="6" width="12.625" style="5" customWidth="1"/>
    <col min="7" max="7" width="8.625" style="5" customWidth="1"/>
    <col min="8" max="8" width="12.625" style="5" customWidth="1"/>
    <col min="9" max="9" width="8.625" style="5" customWidth="1"/>
    <col min="10" max="10" width="12.625" style="5" customWidth="1"/>
    <col min="11" max="11" width="8.625" style="5" customWidth="1"/>
    <col min="12" max="12" width="12.625" style="5" customWidth="1"/>
    <col min="13" max="13" width="8.625" style="5" customWidth="1"/>
    <col min="14" max="14" width="9" style="5"/>
    <col min="15" max="15" width="12.625" style="5" customWidth="1"/>
    <col min="16" max="16" width="15.625" style="40" customWidth="1"/>
    <col min="17" max="17" width="9" style="5"/>
    <col min="18" max="18" width="11.875" style="5" bestFit="1" customWidth="1"/>
    <col min="19" max="16384" width="9" style="5"/>
  </cols>
  <sheetData>
    <row r="1" spans="1:21" ht="30" customHeight="1">
      <c r="A1" s="121" t="s">
        <v>6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21" ht="20.100000000000001" customHeight="1">
      <c r="A2" s="9" t="str">
        <f>"공 사 명: "&amp;P2</f>
        <v>공 사 명: 행소관 주변 옥외계단 난간 설치</v>
      </c>
      <c r="B2" s="6"/>
      <c r="O2" s="10" t="s">
        <v>34</v>
      </c>
      <c r="P2" s="41" t="s">
        <v>143</v>
      </c>
      <c r="Q2" s="10"/>
      <c r="R2" s="10"/>
      <c r="S2" s="10"/>
      <c r="T2" s="10"/>
      <c r="U2" s="10"/>
    </row>
    <row r="3" spans="1:21" ht="18" customHeight="1">
      <c r="A3" s="126" t="s">
        <v>35</v>
      </c>
      <c r="B3" s="126" t="s">
        <v>36</v>
      </c>
      <c r="C3" s="126" t="s">
        <v>37</v>
      </c>
      <c r="D3" s="126" t="s">
        <v>38</v>
      </c>
      <c r="E3" s="126" t="s">
        <v>39</v>
      </c>
      <c r="F3" s="126"/>
      <c r="G3" s="126" t="s">
        <v>40</v>
      </c>
      <c r="H3" s="126"/>
      <c r="I3" s="126" t="s">
        <v>41</v>
      </c>
      <c r="J3" s="126"/>
      <c r="K3" s="126" t="s">
        <v>42</v>
      </c>
      <c r="L3" s="126"/>
      <c r="M3" s="126" t="s">
        <v>43</v>
      </c>
    </row>
    <row r="4" spans="1:21" ht="18" customHeight="1">
      <c r="A4" s="126"/>
      <c r="B4" s="126"/>
      <c r="C4" s="126"/>
      <c r="D4" s="126"/>
      <c r="E4" s="7" t="s">
        <v>44</v>
      </c>
      <c r="F4" s="7" t="s">
        <v>45</v>
      </c>
      <c r="G4" s="7" t="s">
        <v>44</v>
      </c>
      <c r="H4" s="7" t="s">
        <v>45</v>
      </c>
      <c r="I4" s="7" t="s">
        <v>44</v>
      </c>
      <c r="J4" s="7" t="s">
        <v>45</v>
      </c>
      <c r="K4" s="7" t="s">
        <v>44</v>
      </c>
      <c r="L4" s="7" t="s">
        <v>45</v>
      </c>
      <c r="M4" s="126"/>
      <c r="O4" s="127" t="s">
        <v>46</v>
      </c>
      <c r="P4" s="127"/>
    </row>
    <row r="5" spans="1:21" s="63" customFormat="1" ht="26.1" customHeight="1">
      <c r="A5" s="86" t="s">
        <v>165</v>
      </c>
      <c r="B5" s="44"/>
      <c r="C5" s="44"/>
      <c r="D5" s="42"/>
      <c r="E5" s="43"/>
      <c r="F5" s="43">
        <f>SUM(F6:F12)</f>
        <v>0</v>
      </c>
      <c r="G5" s="43"/>
      <c r="H5" s="43">
        <f>SUM(H6:H12)</f>
        <v>0</v>
      </c>
      <c r="I5" s="43"/>
      <c r="J5" s="43">
        <f>SUM(J6:J12)</f>
        <v>0</v>
      </c>
      <c r="K5" s="43"/>
      <c r="L5" s="43">
        <f>SUM(L6:L12)</f>
        <v>0</v>
      </c>
      <c r="M5" s="44"/>
      <c r="O5" s="8">
        <f>F5+H5+J5</f>
        <v>0</v>
      </c>
      <c r="P5" s="64" t="str">
        <f>IF(L5=O5,"O.K","N.G…!!!")</f>
        <v>O.K</v>
      </c>
    </row>
    <row r="6" spans="1:21" s="73" customFormat="1" ht="26.1" customHeight="1">
      <c r="A6" s="66" t="s">
        <v>144</v>
      </c>
      <c r="B6" s="47" t="s">
        <v>156</v>
      </c>
      <c r="C6" s="79" t="s">
        <v>152</v>
      </c>
      <c r="D6" s="45">
        <v>100</v>
      </c>
      <c r="E6" s="46"/>
      <c r="F6" s="46">
        <f t="shared" ref="F6:F7" si="0">$D6*E6</f>
        <v>0</v>
      </c>
      <c r="G6" s="46"/>
      <c r="H6" s="46">
        <f t="shared" ref="H6:H7" si="1">$D6*G6</f>
        <v>0</v>
      </c>
      <c r="I6" s="46"/>
      <c r="J6" s="46">
        <f t="shared" ref="J6:J7" si="2">$D6*I6</f>
        <v>0</v>
      </c>
      <c r="K6" s="46">
        <f t="shared" ref="K6:K7" si="3">E6+G6+I6</f>
        <v>0</v>
      </c>
      <c r="L6" s="46">
        <f t="shared" ref="L6:L7" si="4">F6+H6+J6</f>
        <v>0</v>
      </c>
      <c r="M6" s="47" t="s">
        <v>157</v>
      </c>
      <c r="O6" s="8"/>
    </row>
    <row r="7" spans="1:21" s="84" customFormat="1" ht="26.1" customHeight="1">
      <c r="A7" s="66" t="s">
        <v>145</v>
      </c>
      <c r="B7" s="47" t="s">
        <v>146</v>
      </c>
      <c r="C7" s="47" t="s">
        <v>62</v>
      </c>
      <c r="D7" s="45">
        <v>120</v>
      </c>
      <c r="E7" s="46"/>
      <c r="F7" s="46">
        <f t="shared" si="0"/>
        <v>0</v>
      </c>
      <c r="G7" s="46"/>
      <c r="H7" s="46">
        <f t="shared" si="1"/>
        <v>0</v>
      </c>
      <c r="I7" s="46"/>
      <c r="J7" s="46">
        <f t="shared" si="2"/>
        <v>0</v>
      </c>
      <c r="K7" s="46">
        <f t="shared" si="3"/>
        <v>0</v>
      </c>
      <c r="L7" s="46">
        <f t="shared" si="4"/>
        <v>0</v>
      </c>
      <c r="M7" s="47"/>
      <c r="O7" s="8"/>
    </row>
    <row r="8" spans="1:21" s="90" customFormat="1" ht="26.1" customHeight="1">
      <c r="A8" s="66" t="s">
        <v>147</v>
      </c>
      <c r="B8" s="47" t="s">
        <v>148</v>
      </c>
      <c r="C8" s="47" t="s">
        <v>62</v>
      </c>
      <c r="D8" s="45">
        <v>336</v>
      </c>
      <c r="E8" s="46"/>
      <c r="F8" s="46">
        <f t="shared" ref="F8:F12" si="5">$D8*E8</f>
        <v>0</v>
      </c>
      <c r="G8" s="46"/>
      <c r="H8" s="46">
        <f t="shared" ref="H8:H12" si="6">$D8*G8</f>
        <v>0</v>
      </c>
      <c r="I8" s="46"/>
      <c r="J8" s="46">
        <f t="shared" ref="J8:J12" si="7">$D8*I8</f>
        <v>0</v>
      </c>
      <c r="K8" s="46">
        <f t="shared" ref="K8:K12" si="8">E8+G8+I8</f>
        <v>0</v>
      </c>
      <c r="L8" s="46">
        <f t="shared" ref="L8:L12" si="9">F8+H8+J8</f>
        <v>0</v>
      </c>
      <c r="M8" s="47"/>
      <c r="O8" s="8"/>
    </row>
    <row r="9" spans="1:21" s="90" customFormat="1" ht="26.1" customHeight="1">
      <c r="A9" s="66" t="s">
        <v>149</v>
      </c>
      <c r="B9" s="47" t="s">
        <v>150</v>
      </c>
      <c r="C9" s="47" t="s">
        <v>153</v>
      </c>
      <c r="D9" s="45">
        <v>100</v>
      </c>
      <c r="E9" s="46"/>
      <c r="F9" s="46">
        <f t="shared" si="5"/>
        <v>0</v>
      </c>
      <c r="G9" s="46"/>
      <c r="H9" s="46">
        <f t="shared" si="6"/>
        <v>0</v>
      </c>
      <c r="I9" s="46"/>
      <c r="J9" s="46">
        <f t="shared" si="7"/>
        <v>0</v>
      </c>
      <c r="K9" s="46">
        <f t="shared" si="8"/>
        <v>0</v>
      </c>
      <c r="L9" s="46">
        <f t="shared" si="9"/>
        <v>0</v>
      </c>
      <c r="M9" s="47" t="s">
        <v>157</v>
      </c>
      <c r="O9" s="8"/>
    </row>
    <row r="10" spans="1:21" s="90" customFormat="1" ht="26.1" customHeight="1">
      <c r="A10" s="66" t="s">
        <v>161</v>
      </c>
      <c r="B10" s="47" t="s">
        <v>151</v>
      </c>
      <c r="C10" s="47" t="s">
        <v>153</v>
      </c>
      <c r="D10" s="45">
        <v>200</v>
      </c>
      <c r="E10" s="46"/>
      <c r="F10" s="46">
        <f t="shared" si="5"/>
        <v>0</v>
      </c>
      <c r="G10" s="46"/>
      <c r="H10" s="46">
        <f t="shared" si="6"/>
        <v>0</v>
      </c>
      <c r="I10" s="46"/>
      <c r="J10" s="46">
        <f t="shared" si="7"/>
        <v>0</v>
      </c>
      <c r="K10" s="46">
        <f t="shared" si="8"/>
        <v>0</v>
      </c>
      <c r="L10" s="46">
        <f t="shared" si="9"/>
        <v>0</v>
      </c>
      <c r="M10" s="47"/>
      <c r="O10" s="8"/>
    </row>
    <row r="11" spans="1:21" s="90" customFormat="1" ht="26.1" customHeight="1">
      <c r="A11" s="66" t="s">
        <v>154</v>
      </c>
      <c r="B11" s="47" t="s">
        <v>155</v>
      </c>
      <c r="C11" s="47" t="s">
        <v>153</v>
      </c>
      <c r="D11" s="45">
        <v>8</v>
      </c>
      <c r="E11" s="46"/>
      <c r="F11" s="46">
        <f t="shared" ref="F11" si="10">$D11*E11</f>
        <v>0</v>
      </c>
      <c r="G11" s="46"/>
      <c r="H11" s="46">
        <f t="shared" ref="H11" si="11">$D11*G11</f>
        <v>0</v>
      </c>
      <c r="I11" s="46"/>
      <c r="J11" s="46">
        <f t="shared" ref="J11" si="12">$D11*I11</f>
        <v>0</v>
      </c>
      <c r="K11" s="46">
        <f t="shared" ref="K11" si="13">E11+G11+I11</f>
        <v>0</v>
      </c>
      <c r="L11" s="46">
        <f t="shared" ref="L11" si="14">F11+H11+J11</f>
        <v>0</v>
      </c>
      <c r="M11" s="47"/>
      <c r="O11" s="8"/>
    </row>
    <row r="12" spans="1:21" s="90" customFormat="1" ht="26.1" customHeight="1">
      <c r="A12" s="66" t="s">
        <v>158</v>
      </c>
      <c r="B12" s="47" t="s">
        <v>159</v>
      </c>
      <c r="C12" s="47" t="s">
        <v>160</v>
      </c>
      <c r="D12" s="45">
        <v>12</v>
      </c>
      <c r="E12" s="46"/>
      <c r="F12" s="46">
        <f t="shared" si="5"/>
        <v>0</v>
      </c>
      <c r="G12" s="46"/>
      <c r="H12" s="46">
        <f t="shared" si="6"/>
        <v>0</v>
      </c>
      <c r="I12" s="46"/>
      <c r="J12" s="46">
        <f t="shared" si="7"/>
        <v>0</v>
      </c>
      <c r="K12" s="46">
        <f t="shared" si="8"/>
        <v>0</v>
      </c>
      <c r="L12" s="46">
        <f t="shared" si="9"/>
        <v>0</v>
      </c>
      <c r="M12" s="47"/>
      <c r="O12" s="8"/>
    </row>
    <row r="13" spans="1:21" s="11" customFormat="1" ht="26.1" customHeight="1">
      <c r="A13" s="66"/>
      <c r="B13" s="47"/>
      <c r="C13" s="47"/>
      <c r="D13" s="45"/>
      <c r="E13" s="46"/>
      <c r="F13" s="46"/>
      <c r="G13" s="46"/>
      <c r="H13" s="46"/>
      <c r="I13" s="46"/>
      <c r="J13" s="46"/>
      <c r="K13" s="46"/>
      <c r="L13" s="46"/>
      <c r="M13" s="47"/>
      <c r="P13" s="74"/>
    </row>
    <row r="14" spans="1:21" s="11" customFormat="1" ht="26.1" customHeight="1">
      <c r="A14" s="86" t="s">
        <v>163</v>
      </c>
      <c r="B14" s="44"/>
      <c r="C14" s="44"/>
      <c r="D14" s="42"/>
      <c r="E14" s="43"/>
      <c r="F14" s="43">
        <f>SUM(F15:F21)</f>
        <v>0</v>
      </c>
      <c r="G14" s="43"/>
      <c r="H14" s="43">
        <f>SUM(H15:H21)</f>
        <v>0</v>
      </c>
      <c r="I14" s="43"/>
      <c r="J14" s="43">
        <f>SUM(J15:J21)</f>
        <v>0</v>
      </c>
      <c r="K14" s="43"/>
      <c r="L14" s="43">
        <f>SUM(L15:L21)</f>
        <v>0</v>
      </c>
      <c r="M14" s="44"/>
      <c r="P14" s="74"/>
    </row>
    <row r="15" spans="1:21" s="87" customFormat="1" ht="26.1" customHeight="1">
      <c r="A15" s="66" t="s">
        <v>144</v>
      </c>
      <c r="B15" s="47" t="s">
        <v>156</v>
      </c>
      <c r="C15" s="79" t="s">
        <v>152</v>
      </c>
      <c r="D15" s="45">
        <v>39</v>
      </c>
      <c r="E15" s="46"/>
      <c r="F15" s="46">
        <f t="shared" ref="F15:F21" si="15">$D15*E15</f>
        <v>0</v>
      </c>
      <c r="G15" s="46"/>
      <c r="H15" s="46">
        <f t="shared" ref="H15:H21" si="16">$D15*G15</f>
        <v>0</v>
      </c>
      <c r="I15" s="46"/>
      <c r="J15" s="46">
        <f t="shared" ref="J15:J21" si="17">$D15*I15</f>
        <v>0</v>
      </c>
      <c r="K15" s="46">
        <f t="shared" ref="K15:K21" si="18">E15+G15+I15</f>
        <v>0</v>
      </c>
      <c r="L15" s="46">
        <f t="shared" ref="L15:L21" si="19">F15+H15+J15</f>
        <v>0</v>
      </c>
      <c r="M15" s="47" t="s">
        <v>157</v>
      </c>
      <c r="P15" s="88"/>
    </row>
    <row r="16" spans="1:21" s="87" customFormat="1" ht="26.1" customHeight="1">
      <c r="A16" s="66" t="s">
        <v>145</v>
      </c>
      <c r="B16" s="47" t="s">
        <v>146</v>
      </c>
      <c r="C16" s="47" t="s">
        <v>62</v>
      </c>
      <c r="D16" s="45">
        <v>42</v>
      </c>
      <c r="E16" s="46"/>
      <c r="F16" s="46">
        <f t="shared" si="15"/>
        <v>0</v>
      </c>
      <c r="G16" s="46"/>
      <c r="H16" s="46">
        <f t="shared" si="16"/>
        <v>0</v>
      </c>
      <c r="I16" s="46"/>
      <c r="J16" s="46">
        <f t="shared" si="17"/>
        <v>0</v>
      </c>
      <c r="K16" s="46">
        <f t="shared" si="18"/>
        <v>0</v>
      </c>
      <c r="L16" s="46">
        <f t="shared" si="19"/>
        <v>0</v>
      </c>
      <c r="M16" s="47"/>
      <c r="P16" s="88"/>
    </row>
    <row r="17" spans="1:16" s="87" customFormat="1" ht="26.1" customHeight="1">
      <c r="A17" s="66" t="s">
        <v>147</v>
      </c>
      <c r="B17" s="47" t="s">
        <v>148</v>
      </c>
      <c r="C17" s="47" t="s">
        <v>62</v>
      </c>
      <c r="D17" s="45">
        <v>126</v>
      </c>
      <c r="E17" s="46"/>
      <c r="F17" s="46">
        <f t="shared" si="15"/>
        <v>0</v>
      </c>
      <c r="G17" s="46"/>
      <c r="H17" s="46">
        <f t="shared" si="16"/>
        <v>0</v>
      </c>
      <c r="I17" s="46"/>
      <c r="J17" s="46">
        <f t="shared" si="17"/>
        <v>0</v>
      </c>
      <c r="K17" s="46">
        <f t="shared" si="18"/>
        <v>0</v>
      </c>
      <c r="L17" s="46">
        <f t="shared" si="19"/>
        <v>0</v>
      </c>
      <c r="M17" s="47"/>
      <c r="P17" s="88"/>
    </row>
    <row r="18" spans="1:16" s="87" customFormat="1" ht="26.1" customHeight="1">
      <c r="A18" s="66" t="s">
        <v>149</v>
      </c>
      <c r="B18" s="47" t="s">
        <v>150</v>
      </c>
      <c r="C18" s="47" t="s">
        <v>153</v>
      </c>
      <c r="D18" s="45">
        <v>39</v>
      </c>
      <c r="E18" s="46"/>
      <c r="F18" s="46">
        <f t="shared" si="15"/>
        <v>0</v>
      </c>
      <c r="G18" s="46"/>
      <c r="H18" s="46">
        <f t="shared" si="16"/>
        <v>0</v>
      </c>
      <c r="I18" s="46"/>
      <c r="J18" s="46">
        <f t="shared" si="17"/>
        <v>0</v>
      </c>
      <c r="K18" s="46">
        <f t="shared" si="18"/>
        <v>0</v>
      </c>
      <c r="L18" s="46">
        <f t="shared" si="19"/>
        <v>0</v>
      </c>
      <c r="M18" s="47" t="s">
        <v>157</v>
      </c>
      <c r="P18" s="88"/>
    </row>
    <row r="19" spans="1:16" s="87" customFormat="1" ht="26.1" customHeight="1">
      <c r="A19" s="66" t="s">
        <v>161</v>
      </c>
      <c r="B19" s="47" t="s">
        <v>151</v>
      </c>
      <c r="C19" s="47" t="s">
        <v>153</v>
      </c>
      <c r="D19" s="45">
        <v>78</v>
      </c>
      <c r="E19" s="46"/>
      <c r="F19" s="46">
        <f t="shared" si="15"/>
        <v>0</v>
      </c>
      <c r="G19" s="46"/>
      <c r="H19" s="46">
        <f t="shared" si="16"/>
        <v>0</v>
      </c>
      <c r="I19" s="46"/>
      <c r="J19" s="46">
        <f t="shared" si="17"/>
        <v>0</v>
      </c>
      <c r="K19" s="46">
        <f t="shared" si="18"/>
        <v>0</v>
      </c>
      <c r="L19" s="46">
        <f t="shared" si="19"/>
        <v>0</v>
      </c>
      <c r="M19" s="47"/>
      <c r="P19" s="88"/>
    </row>
    <row r="20" spans="1:16" s="87" customFormat="1" ht="26.1" customHeight="1">
      <c r="A20" s="66" t="s">
        <v>154</v>
      </c>
      <c r="B20" s="47" t="s">
        <v>155</v>
      </c>
      <c r="C20" s="47" t="s">
        <v>153</v>
      </c>
      <c r="D20" s="45">
        <v>4</v>
      </c>
      <c r="E20" s="46"/>
      <c r="F20" s="46">
        <f t="shared" si="15"/>
        <v>0</v>
      </c>
      <c r="G20" s="46"/>
      <c r="H20" s="46">
        <f t="shared" si="16"/>
        <v>0</v>
      </c>
      <c r="I20" s="46"/>
      <c r="J20" s="46">
        <f t="shared" si="17"/>
        <v>0</v>
      </c>
      <c r="K20" s="46">
        <f t="shared" si="18"/>
        <v>0</v>
      </c>
      <c r="L20" s="46">
        <f t="shared" si="19"/>
        <v>0</v>
      </c>
      <c r="M20" s="47"/>
      <c r="P20" s="88"/>
    </row>
    <row r="21" spans="1:16" s="87" customFormat="1" ht="26.1" customHeight="1">
      <c r="A21" s="66" t="s">
        <v>158</v>
      </c>
      <c r="B21" s="47" t="s">
        <v>159</v>
      </c>
      <c r="C21" s="47" t="s">
        <v>160</v>
      </c>
      <c r="D21" s="45">
        <v>6</v>
      </c>
      <c r="E21" s="46"/>
      <c r="F21" s="46">
        <f t="shared" si="15"/>
        <v>0</v>
      </c>
      <c r="G21" s="46"/>
      <c r="H21" s="46">
        <f t="shared" si="16"/>
        <v>0</v>
      </c>
      <c r="I21" s="46"/>
      <c r="J21" s="46">
        <f t="shared" si="17"/>
        <v>0</v>
      </c>
      <c r="K21" s="46">
        <f t="shared" si="18"/>
        <v>0</v>
      </c>
      <c r="L21" s="46">
        <f t="shared" si="19"/>
        <v>0</v>
      </c>
      <c r="M21" s="47"/>
      <c r="P21" s="88"/>
    </row>
    <row r="22" spans="1:16" s="11" customFormat="1" ht="26.1" customHeight="1">
      <c r="A22" s="66"/>
      <c r="B22" s="47"/>
      <c r="C22" s="47"/>
      <c r="D22" s="45"/>
      <c r="E22" s="46"/>
      <c r="F22" s="46"/>
      <c r="G22" s="46"/>
      <c r="H22" s="46"/>
      <c r="I22" s="46"/>
      <c r="J22" s="46"/>
      <c r="K22" s="46"/>
      <c r="L22" s="46"/>
      <c r="M22" s="47"/>
      <c r="P22" s="75"/>
    </row>
    <row r="23" spans="1:16" s="11" customFormat="1" ht="26.1" customHeight="1">
      <c r="A23" s="86" t="s">
        <v>164</v>
      </c>
      <c r="B23" s="44"/>
      <c r="C23" s="44"/>
      <c r="D23" s="42"/>
      <c r="E23" s="43"/>
      <c r="F23" s="43">
        <f>SUM(F24:F30)</f>
        <v>0</v>
      </c>
      <c r="G23" s="43"/>
      <c r="H23" s="43">
        <f>SUM(H24:H30)</f>
        <v>0</v>
      </c>
      <c r="I23" s="43"/>
      <c r="J23" s="43">
        <f>SUM(J24:J30)</f>
        <v>0</v>
      </c>
      <c r="K23" s="43"/>
      <c r="L23" s="43">
        <f>SUM(L24:L30)</f>
        <v>0</v>
      </c>
      <c r="M23" s="44"/>
      <c r="P23" s="77"/>
    </row>
    <row r="24" spans="1:16" s="11" customFormat="1" ht="26.1" customHeight="1">
      <c r="A24" s="66" t="s">
        <v>144</v>
      </c>
      <c r="B24" s="47" t="s">
        <v>156</v>
      </c>
      <c r="C24" s="79" t="s">
        <v>152</v>
      </c>
      <c r="D24" s="45">
        <v>26</v>
      </c>
      <c r="E24" s="46"/>
      <c r="F24" s="46">
        <f t="shared" ref="F24:F30" si="20">$D24*E24</f>
        <v>0</v>
      </c>
      <c r="G24" s="46"/>
      <c r="H24" s="46">
        <f t="shared" ref="H24:H30" si="21">$D24*G24</f>
        <v>0</v>
      </c>
      <c r="I24" s="46"/>
      <c r="J24" s="46">
        <f t="shared" ref="J24:J30" si="22">$D24*I24</f>
        <v>0</v>
      </c>
      <c r="K24" s="46">
        <f t="shared" ref="K24:K30" si="23">E24+G24+I24</f>
        <v>0</v>
      </c>
      <c r="L24" s="46">
        <f t="shared" ref="L24:L30" si="24">F24+H24+J24</f>
        <v>0</v>
      </c>
      <c r="M24" s="47" t="s">
        <v>157</v>
      </c>
      <c r="P24" s="77"/>
    </row>
    <row r="25" spans="1:16" s="11" customFormat="1" ht="26.1" customHeight="1">
      <c r="A25" s="66" t="s">
        <v>145</v>
      </c>
      <c r="B25" s="47" t="s">
        <v>146</v>
      </c>
      <c r="C25" s="47" t="s">
        <v>62</v>
      </c>
      <c r="D25" s="45">
        <v>27</v>
      </c>
      <c r="E25" s="46"/>
      <c r="F25" s="46">
        <f t="shared" si="20"/>
        <v>0</v>
      </c>
      <c r="G25" s="46"/>
      <c r="H25" s="46">
        <f t="shared" si="21"/>
        <v>0</v>
      </c>
      <c r="I25" s="46"/>
      <c r="J25" s="46">
        <f t="shared" si="22"/>
        <v>0</v>
      </c>
      <c r="K25" s="46">
        <f t="shared" si="23"/>
        <v>0</v>
      </c>
      <c r="L25" s="46">
        <f t="shared" si="24"/>
        <v>0</v>
      </c>
      <c r="M25" s="47"/>
      <c r="P25" s="77"/>
    </row>
    <row r="26" spans="1:16" s="11" customFormat="1" ht="26.1" customHeight="1">
      <c r="A26" s="66" t="s">
        <v>147</v>
      </c>
      <c r="B26" s="47" t="s">
        <v>148</v>
      </c>
      <c r="C26" s="47" t="s">
        <v>62</v>
      </c>
      <c r="D26" s="45">
        <v>81</v>
      </c>
      <c r="E26" s="46"/>
      <c r="F26" s="46">
        <f t="shared" si="20"/>
        <v>0</v>
      </c>
      <c r="G26" s="46"/>
      <c r="H26" s="46">
        <f t="shared" si="21"/>
        <v>0</v>
      </c>
      <c r="I26" s="46"/>
      <c r="J26" s="46">
        <f t="shared" si="22"/>
        <v>0</v>
      </c>
      <c r="K26" s="46">
        <f t="shared" si="23"/>
        <v>0</v>
      </c>
      <c r="L26" s="46">
        <f t="shared" si="24"/>
        <v>0</v>
      </c>
      <c r="M26" s="47"/>
      <c r="P26" s="85"/>
    </row>
    <row r="27" spans="1:16" s="11" customFormat="1" ht="26.1" customHeight="1">
      <c r="A27" s="66" t="s">
        <v>149</v>
      </c>
      <c r="B27" s="47" t="s">
        <v>150</v>
      </c>
      <c r="C27" s="47" t="s">
        <v>153</v>
      </c>
      <c r="D27" s="45">
        <v>26</v>
      </c>
      <c r="E27" s="46"/>
      <c r="F27" s="46">
        <f t="shared" si="20"/>
        <v>0</v>
      </c>
      <c r="G27" s="46"/>
      <c r="H27" s="46">
        <f t="shared" si="21"/>
        <v>0</v>
      </c>
      <c r="I27" s="46"/>
      <c r="J27" s="46">
        <f t="shared" si="22"/>
        <v>0</v>
      </c>
      <c r="K27" s="46">
        <f t="shared" si="23"/>
        <v>0</v>
      </c>
      <c r="L27" s="46">
        <f t="shared" si="24"/>
        <v>0</v>
      </c>
      <c r="M27" s="47" t="s">
        <v>157</v>
      </c>
      <c r="P27" s="77"/>
    </row>
    <row r="28" spans="1:16" s="11" customFormat="1" ht="26.1" customHeight="1">
      <c r="A28" s="66" t="s">
        <v>161</v>
      </c>
      <c r="B28" s="47" t="s">
        <v>151</v>
      </c>
      <c r="C28" s="47" t="s">
        <v>153</v>
      </c>
      <c r="D28" s="45">
        <v>52</v>
      </c>
      <c r="E28" s="46"/>
      <c r="F28" s="46">
        <f t="shared" si="20"/>
        <v>0</v>
      </c>
      <c r="G28" s="46"/>
      <c r="H28" s="46">
        <f t="shared" si="21"/>
        <v>0</v>
      </c>
      <c r="I28" s="46"/>
      <c r="J28" s="46">
        <f t="shared" si="22"/>
        <v>0</v>
      </c>
      <c r="K28" s="46">
        <f t="shared" si="23"/>
        <v>0</v>
      </c>
      <c r="L28" s="46">
        <f t="shared" si="24"/>
        <v>0</v>
      </c>
      <c r="M28" s="47"/>
      <c r="P28" s="90"/>
    </row>
    <row r="29" spans="1:16" s="11" customFormat="1" ht="26.1" customHeight="1">
      <c r="A29" s="66" t="s">
        <v>154</v>
      </c>
      <c r="B29" s="47" t="s">
        <v>155</v>
      </c>
      <c r="C29" s="47" t="s">
        <v>153</v>
      </c>
      <c r="D29" s="45">
        <v>4</v>
      </c>
      <c r="E29" s="46"/>
      <c r="F29" s="46">
        <f t="shared" si="20"/>
        <v>0</v>
      </c>
      <c r="G29" s="46"/>
      <c r="H29" s="46">
        <f t="shared" si="21"/>
        <v>0</v>
      </c>
      <c r="I29" s="46"/>
      <c r="J29" s="46">
        <f t="shared" si="22"/>
        <v>0</v>
      </c>
      <c r="K29" s="46">
        <f t="shared" si="23"/>
        <v>0</v>
      </c>
      <c r="L29" s="46">
        <f t="shared" si="24"/>
        <v>0</v>
      </c>
      <c r="M29" s="47"/>
      <c r="P29" s="90"/>
    </row>
    <row r="30" spans="1:16" s="11" customFormat="1" ht="26.1" customHeight="1">
      <c r="A30" s="66" t="s">
        <v>158</v>
      </c>
      <c r="B30" s="47" t="s">
        <v>159</v>
      </c>
      <c r="C30" s="47" t="s">
        <v>160</v>
      </c>
      <c r="D30" s="45">
        <v>6</v>
      </c>
      <c r="E30" s="46"/>
      <c r="F30" s="46">
        <f t="shared" si="20"/>
        <v>0</v>
      </c>
      <c r="G30" s="46"/>
      <c r="H30" s="46">
        <f t="shared" si="21"/>
        <v>0</v>
      </c>
      <c r="I30" s="46"/>
      <c r="J30" s="46">
        <f t="shared" si="22"/>
        <v>0</v>
      </c>
      <c r="K30" s="46">
        <f t="shared" si="23"/>
        <v>0</v>
      </c>
      <c r="L30" s="46">
        <f t="shared" si="24"/>
        <v>0</v>
      </c>
      <c r="M30" s="47"/>
      <c r="P30" s="90"/>
    </row>
    <row r="31" spans="1:16" s="11" customFormat="1" ht="26.1" customHeight="1">
      <c r="A31" s="66"/>
      <c r="B31" s="47"/>
      <c r="C31" s="79"/>
      <c r="D31" s="45"/>
      <c r="E31" s="46"/>
      <c r="F31" s="46"/>
      <c r="G31" s="46"/>
      <c r="H31" s="46"/>
      <c r="I31" s="46"/>
      <c r="J31" s="46"/>
      <c r="K31" s="46"/>
      <c r="L31" s="46"/>
      <c r="M31" s="44"/>
      <c r="P31" s="77"/>
    </row>
    <row r="32" spans="1:16" s="11" customFormat="1" ht="26.1" customHeight="1">
      <c r="A32" s="86" t="s">
        <v>167</v>
      </c>
      <c r="B32" s="44"/>
      <c r="C32" s="44"/>
      <c r="D32" s="42"/>
      <c r="E32" s="43"/>
      <c r="F32" s="43">
        <f>SUM(F33:F39)</f>
        <v>0</v>
      </c>
      <c r="G32" s="43"/>
      <c r="H32" s="43">
        <f>SUM(H33:H39)</f>
        <v>0</v>
      </c>
      <c r="I32" s="43"/>
      <c r="J32" s="43">
        <f>SUM(J33:J39)</f>
        <v>0</v>
      </c>
      <c r="K32" s="43"/>
      <c r="L32" s="43">
        <f>SUM(L33:L39)</f>
        <v>0</v>
      </c>
      <c r="M32" s="44"/>
      <c r="P32" s="78"/>
    </row>
    <row r="33" spans="1:16" s="11" customFormat="1" ht="26.1" customHeight="1">
      <c r="A33" s="66" t="s">
        <v>144</v>
      </c>
      <c r="B33" s="47" t="s">
        <v>156</v>
      </c>
      <c r="C33" s="79" t="s">
        <v>152</v>
      </c>
      <c r="D33" s="45">
        <v>66</v>
      </c>
      <c r="E33" s="46"/>
      <c r="F33" s="46">
        <f t="shared" ref="F33:F39" si="25">$D33*E33</f>
        <v>0</v>
      </c>
      <c r="G33" s="46"/>
      <c r="H33" s="46">
        <f t="shared" ref="H33:H39" si="26">$D33*G33</f>
        <v>0</v>
      </c>
      <c r="I33" s="46"/>
      <c r="J33" s="46">
        <f t="shared" ref="J33:J39" si="27">$D33*I33</f>
        <v>0</v>
      </c>
      <c r="K33" s="46">
        <f t="shared" ref="K33:K39" si="28">E33+G33+I33</f>
        <v>0</v>
      </c>
      <c r="L33" s="46">
        <f t="shared" ref="L33:L39" si="29">F33+H33+J33</f>
        <v>0</v>
      </c>
      <c r="M33" s="47" t="s">
        <v>157</v>
      </c>
      <c r="P33" s="78"/>
    </row>
    <row r="34" spans="1:16" s="11" customFormat="1" ht="26.1" customHeight="1">
      <c r="A34" s="66" t="s">
        <v>145</v>
      </c>
      <c r="B34" s="47" t="s">
        <v>146</v>
      </c>
      <c r="C34" s="47" t="s">
        <v>62</v>
      </c>
      <c r="D34" s="45">
        <v>59</v>
      </c>
      <c r="E34" s="46"/>
      <c r="F34" s="46">
        <f t="shared" si="25"/>
        <v>0</v>
      </c>
      <c r="G34" s="46"/>
      <c r="H34" s="46">
        <f t="shared" si="26"/>
        <v>0</v>
      </c>
      <c r="I34" s="46"/>
      <c r="J34" s="46">
        <f t="shared" si="27"/>
        <v>0</v>
      </c>
      <c r="K34" s="46">
        <f t="shared" si="28"/>
        <v>0</v>
      </c>
      <c r="L34" s="46">
        <f t="shared" si="29"/>
        <v>0</v>
      </c>
      <c r="M34" s="47"/>
      <c r="P34" s="78"/>
    </row>
    <row r="35" spans="1:16" s="11" customFormat="1" ht="26.1" customHeight="1">
      <c r="A35" s="66" t="s">
        <v>147</v>
      </c>
      <c r="B35" s="47" t="s">
        <v>148</v>
      </c>
      <c r="C35" s="47" t="s">
        <v>62</v>
      </c>
      <c r="D35" s="45">
        <v>171</v>
      </c>
      <c r="E35" s="46"/>
      <c r="F35" s="46">
        <f t="shared" si="25"/>
        <v>0</v>
      </c>
      <c r="G35" s="46"/>
      <c r="H35" s="46">
        <f t="shared" si="26"/>
        <v>0</v>
      </c>
      <c r="I35" s="46"/>
      <c r="J35" s="46">
        <f t="shared" si="27"/>
        <v>0</v>
      </c>
      <c r="K35" s="46">
        <f t="shared" si="28"/>
        <v>0</v>
      </c>
      <c r="L35" s="46">
        <f t="shared" si="29"/>
        <v>0</v>
      </c>
      <c r="M35" s="47"/>
      <c r="P35" s="78"/>
    </row>
    <row r="36" spans="1:16" s="11" customFormat="1" ht="26.1" customHeight="1">
      <c r="A36" s="66" t="s">
        <v>149</v>
      </c>
      <c r="B36" s="47" t="s">
        <v>150</v>
      </c>
      <c r="C36" s="47" t="s">
        <v>153</v>
      </c>
      <c r="D36" s="45">
        <v>66</v>
      </c>
      <c r="E36" s="46"/>
      <c r="F36" s="46">
        <f t="shared" si="25"/>
        <v>0</v>
      </c>
      <c r="G36" s="46"/>
      <c r="H36" s="46">
        <f t="shared" si="26"/>
        <v>0</v>
      </c>
      <c r="I36" s="46"/>
      <c r="J36" s="46">
        <f t="shared" si="27"/>
        <v>0</v>
      </c>
      <c r="K36" s="46">
        <f t="shared" si="28"/>
        <v>0</v>
      </c>
      <c r="L36" s="46">
        <f t="shared" si="29"/>
        <v>0</v>
      </c>
      <c r="M36" s="47" t="s">
        <v>157</v>
      </c>
      <c r="P36" s="78"/>
    </row>
    <row r="37" spans="1:16" s="11" customFormat="1" ht="26.1" customHeight="1">
      <c r="A37" s="66" t="s">
        <v>161</v>
      </c>
      <c r="B37" s="47" t="s">
        <v>151</v>
      </c>
      <c r="C37" s="47" t="s">
        <v>153</v>
      </c>
      <c r="D37" s="45">
        <v>132</v>
      </c>
      <c r="E37" s="46"/>
      <c r="F37" s="46">
        <f t="shared" si="25"/>
        <v>0</v>
      </c>
      <c r="G37" s="46"/>
      <c r="H37" s="46">
        <f t="shared" si="26"/>
        <v>0</v>
      </c>
      <c r="I37" s="46"/>
      <c r="J37" s="46">
        <f t="shared" si="27"/>
        <v>0</v>
      </c>
      <c r="K37" s="46">
        <f t="shared" si="28"/>
        <v>0</v>
      </c>
      <c r="L37" s="46">
        <f t="shared" si="29"/>
        <v>0</v>
      </c>
      <c r="M37" s="47"/>
      <c r="P37" s="78"/>
    </row>
    <row r="38" spans="1:16" s="11" customFormat="1" ht="26.1" customHeight="1">
      <c r="A38" s="66" t="s">
        <v>154</v>
      </c>
      <c r="B38" s="47" t="s">
        <v>155</v>
      </c>
      <c r="C38" s="47" t="s">
        <v>153</v>
      </c>
      <c r="D38" s="45">
        <v>12</v>
      </c>
      <c r="E38" s="46"/>
      <c r="F38" s="46">
        <f t="shared" si="25"/>
        <v>0</v>
      </c>
      <c r="G38" s="46"/>
      <c r="H38" s="46">
        <f t="shared" si="26"/>
        <v>0</v>
      </c>
      <c r="I38" s="46"/>
      <c r="J38" s="46">
        <f t="shared" si="27"/>
        <v>0</v>
      </c>
      <c r="K38" s="46">
        <f t="shared" si="28"/>
        <v>0</v>
      </c>
      <c r="L38" s="46">
        <f t="shared" si="29"/>
        <v>0</v>
      </c>
      <c r="M38" s="47"/>
      <c r="P38" s="78"/>
    </row>
    <row r="39" spans="1:16" s="11" customFormat="1" ht="26.1" customHeight="1">
      <c r="A39" s="66" t="s">
        <v>158</v>
      </c>
      <c r="B39" s="47" t="s">
        <v>159</v>
      </c>
      <c r="C39" s="47" t="s">
        <v>160</v>
      </c>
      <c r="D39" s="45">
        <v>10</v>
      </c>
      <c r="E39" s="46"/>
      <c r="F39" s="46">
        <f t="shared" si="25"/>
        <v>0</v>
      </c>
      <c r="G39" s="46"/>
      <c r="H39" s="46">
        <f t="shared" si="26"/>
        <v>0</v>
      </c>
      <c r="I39" s="46"/>
      <c r="J39" s="46">
        <f t="shared" si="27"/>
        <v>0</v>
      </c>
      <c r="K39" s="46">
        <f t="shared" si="28"/>
        <v>0</v>
      </c>
      <c r="L39" s="46">
        <f t="shared" si="29"/>
        <v>0</v>
      </c>
      <c r="M39" s="47"/>
      <c r="P39" s="78"/>
    </row>
    <row r="40" spans="1:16" s="11" customFormat="1" ht="26.1" customHeight="1">
      <c r="A40" s="66"/>
      <c r="B40" s="47"/>
      <c r="C40" s="79"/>
      <c r="D40" s="45"/>
      <c r="E40" s="46"/>
      <c r="F40" s="46"/>
      <c r="G40" s="46"/>
      <c r="H40" s="46"/>
      <c r="I40" s="46"/>
      <c r="J40" s="46"/>
      <c r="K40" s="46"/>
      <c r="L40" s="46"/>
      <c r="M40" s="44"/>
      <c r="P40" s="78"/>
    </row>
    <row r="41" spans="1:16" s="11" customFormat="1" ht="26.1" customHeight="1">
      <c r="A41" s="51" t="s">
        <v>168</v>
      </c>
      <c r="B41" s="47"/>
      <c r="C41" s="47"/>
      <c r="D41" s="42"/>
      <c r="E41" s="43"/>
      <c r="F41" s="43">
        <f>SUM(F42:F44)</f>
        <v>0</v>
      </c>
      <c r="G41" s="43"/>
      <c r="H41" s="43">
        <f>SUM(H42:H44)</f>
        <v>0</v>
      </c>
      <c r="I41" s="43"/>
      <c r="J41" s="43">
        <f>SUM(J42:J44)</f>
        <v>0</v>
      </c>
      <c r="K41" s="43"/>
      <c r="L41" s="43">
        <f>SUM(L42:L44)</f>
        <v>0</v>
      </c>
      <c r="M41" s="44"/>
      <c r="O41" s="8">
        <f>F41+H41+J41</f>
        <v>0</v>
      </c>
      <c r="P41" s="67" t="str">
        <f>IF(L41=O41,"O.K","N.G…!!!")</f>
        <v>O.K</v>
      </c>
    </row>
    <row r="42" spans="1:16" s="11" customFormat="1" ht="26.1" customHeight="1">
      <c r="A42" s="66" t="s">
        <v>166</v>
      </c>
      <c r="B42" s="47"/>
      <c r="C42" s="47" t="s">
        <v>56</v>
      </c>
      <c r="D42" s="45">
        <v>1</v>
      </c>
      <c r="E42" s="46"/>
      <c r="F42" s="46">
        <f>$D42*E42</f>
        <v>0</v>
      </c>
      <c r="G42" s="46"/>
      <c r="H42" s="46">
        <f>$D42*G42</f>
        <v>0</v>
      </c>
      <c r="I42" s="46"/>
      <c r="J42" s="46">
        <f>$D42*I42</f>
        <v>0</v>
      </c>
      <c r="K42" s="46">
        <f t="shared" ref="K42" si="30">E42+G42+I42</f>
        <v>0</v>
      </c>
      <c r="L42" s="46">
        <f t="shared" ref="L42" si="31">F42+H42+J42</f>
        <v>0</v>
      </c>
      <c r="M42" s="47"/>
      <c r="P42" s="67"/>
    </row>
    <row r="43" spans="1:16" s="11" customFormat="1" ht="26.1" customHeight="1">
      <c r="A43" s="66" t="s">
        <v>162</v>
      </c>
      <c r="B43" s="47"/>
      <c r="C43" s="47" t="s">
        <v>56</v>
      </c>
      <c r="D43" s="45">
        <v>1</v>
      </c>
      <c r="E43" s="46"/>
      <c r="F43" s="46">
        <f>$D43*E43</f>
        <v>0</v>
      </c>
      <c r="G43" s="46"/>
      <c r="H43" s="46">
        <f>$D43*G43</f>
        <v>0</v>
      </c>
      <c r="I43" s="46"/>
      <c r="J43" s="46">
        <f>$D43*I43</f>
        <v>0</v>
      </c>
      <c r="K43" s="46">
        <f t="shared" ref="K43" si="32">E43+G43+I43</f>
        <v>0</v>
      </c>
      <c r="L43" s="46">
        <f t="shared" ref="L43" si="33">F43+H43+J43</f>
        <v>0</v>
      </c>
      <c r="M43" s="47"/>
      <c r="P43" s="76"/>
    </row>
    <row r="44" spans="1:16" s="11" customFormat="1" ht="26.1" customHeight="1">
      <c r="A44" s="66" t="s">
        <v>169</v>
      </c>
      <c r="B44" s="47"/>
      <c r="C44" s="47" t="s">
        <v>56</v>
      </c>
      <c r="D44" s="45">
        <v>1</v>
      </c>
      <c r="E44" s="46"/>
      <c r="F44" s="46">
        <f>$D44*E44</f>
        <v>0</v>
      </c>
      <c r="G44" s="46"/>
      <c r="H44" s="46">
        <f>$D44*G44</f>
        <v>0</v>
      </c>
      <c r="I44" s="46"/>
      <c r="J44" s="46">
        <f>$D44*I44</f>
        <v>0</v>
      </c>
      <c r="K44" s="46">
        <f t="shared" ref="K44" si="34">E44+G44+I44</f>
        <v>0</v>
      </c>
      <c r="L44" s="46">
        <f t="shared" ref="L44" si="35">F44+H44+J44</f>
        <v>0</v>
      </c>
      <c r="M44" s="47"/>
      <c r="P44" s="67"/>
    </row>
    <row r="45" spans="1:16" s="11" customFormat="1" ht="26.1" customHeight="1">
      <c r="A45" s="66"/>
      <c r="B45" s="47"/>
      <c r="C45" s="47"/>
      <c r="D45" s="45"/>
      <c r="E45" s="46"/>
      <c r="F45" s="46"/>
      <c r="G45" s="46"/>
      <c r="H45" s="46"/>
      <c r="I45" s="46"/>
      <c r="J45" s="46"/>
      <c r="K45" s="46"/>
      <c r="L45" s="46"/>
      <c r="M45" s="47"/>
      <c r="P45" s="90"/>
    </row>
    <row r="46" spans="1:16" s="11" customFormat="1" ht="26.1" customHeight="1">
      <c r="A46" s="66"/>
      <c r="B46" s="47"/>
      <c r="C46" s="47"/>
      <c r="D46" s="45"/>
      <c r="E46" s="46"/>
      <c r="F46" s="46"/>
      <c r="G46" s="46"/>
      <c r="H46" s="46"/>
      <c r="I46" s="46"/>
      <c r="J46" s="46"/>
      <c r="K46" s="46"/>
      <c r="L46" s="46"/>
      <c r="M46" s="47"/>
      <c r="P46" s="90"/>
    </row>
    <row r="47" spans="1:16" s="11" customFormat="1" ht="26.1" customHeight="1">
      <c r="A47" s="66"/>
      <c r="B47" s="47"/>
      <c r="C47" s="47"/>
      <c r="D47" s="45"/>
      <c r="E47" s="46"/>
      <c r="F47" s="46"/>
      <c r="G47" s="46"/>
      <c r="H47" s="46"/>
      <c r="I47" s="46"/>
      <c r="J47" s="46"/>
      <c r="K47" s="46"/>
      <c r="L47" s="46"/>
      <c r="M47" s="47"/>
      <c r="P47" s="90"/>
    </row>
    <row r="48" spans="1:16" s="11" customFormat="1" ht="26.1" customHeight="1">
      <c r="A48" s="66"/>
      <c r="B48" s="47"/>
      <c r="C48" s="47"/>
      <c r="D48" s="45"/>
      <c r="E48" s="46"/>
      <c r="F48" s="46"/>
      <c r="G48" s="46"/>
      <c r="H48" s="46"/>
      <c r="I48" s="46"/>
      <c r="J48" s="46"/>
      <c r="K48" s="46"/>
      <c r="L48" s="46"/>
      <c r="M48" s="47"/>
      <c r="P48" s="90"/>
    </row>
    <row r="49" spans="1:18" s="11" customFormat="1" ht="26.1" customHeight="1">
      <c r="A49" s="66"/>
      <c r="B49" s="47"/>
      <c r="C49" s="47"/>
      <c r="D49" s="45"/>
      <c r="E49" s="46"/>
      <c r="F49" s="46"/>
      <c r="G49" s="46"/>
      <c r="H49" s="46"/>
      <c r="I49" s="46"/>
      <c r="J49" s="46"/>
      <c r="K49" s="46"/>
      <c r="L49" s="46"/>
      <c r="M49" s="47"/>
      <c r="P49" s="90"/>
    </row>
    <row r="50" spans="1:18" s="11" customFormat="1" ht="26.1" customHeight="1">
      <c r="A50" s="66"/>
      <c r="B50" s="47"/>
      <c r="C50" s="47"/>
      <c r="D50" s="45"/>
      <c r="E50" s="46"/>
      <c r="F50" s="46"/>
      <c r="G50" s="46"/>
      <c r="H50" s="46"/>
      <c r="I50" s="46"/>
      <c r="J50" s="46"/>
      <c r="K50" s="46"/>
      <c r="L50" s="46"/>
      <c r="M50" s="47"/>
      <c r="P50" s="90"/>
    </row>
    <row r="51" spans="1:18" s="11" customFormat="1" ht="26.1" customHeight="1">
      <c r="A51" s="66"/>
      <c r="B51" s="47"/>
      <c r="C51" s="47"/>
      <c r="D51" s="45"/>
      <c r="E51" s="46"/>
      <c r="F51" s="46"/>
      <c r="G51" s="46"/>
      <c r="H51" s="46"/>
      <c r="I51" s="46"/>
      <c r="J51" s="46"/>
      <c r="K51" s="46"/>
      <c r="L51" s="46"/>
      <c r="M51" s="47"/>
      <c r="P51" s="90"/>
    </row>
    <row r="52" spans="1:18" s="11" customFormat="1" ht="26.1" customHeight="1">
      <c r="A52" s="66"/>
      <c r="B52" s="47"/>
      <c r="C52" s="47"/>
      <c r="D52" s="45"/>
      <c r="E52" s="46"/>
      <c r="F52" s="46"/>
      <c r="G52" s="46"/>
      <c r="H52" s="46"/>
      <c r="I52" s="46"/>
      <c r="J52" s="46"/>
      <c r="K52" s="46"/>
      <c r="L52" s="46"/>
      <c r="M52" s="47"/>
      <c r="P52" s="90"/>
    </row>
    <row r="53" spans="1:18" s="11" customFormat="1" ht="26.1" customHeight="1">
      <c r="A53" s="66"/>
      <c r="B53" s="47"/>
      <c r="C53" s="47"/>
      <c r="D53" s="45"/>
      <c r="E53" s="46"/>
      <c r="F53" s="46"/>
      <c r="G53" s="46"/>
      <c r="H53" s="46"/>
      <c r="I53" s="46"/>
      <c r="J53" s="46"/>
      <c r="K53" s="46"/>
      <c r="L53" s="46"/>
      <c r="M53" s="47"/>
      <c r="P53" s="90"/>
    </row>
    <row r="54" spans="1:18" s="11" customFormat="1" ht="26.1" customHeight="1">
      <c r="A54" s="66"/>
      <c r="B54" s="47"/>
      <c r="C54" s="47"/>
      <c r="D54" s="45"/>
      <c r="E54" s="46"/>
      <c r="F54" s="46"/>
      <c r="G54" s="46"/>
      <c r="H54" s="46"/>
      <c r="I54" s="46"/>
      <c r="J54" s="46"/>
      <c r="K54" s="46"/>
      <c r="L54" s="46"/>
      <c r="M54" s="47"/>
      <c r="P54" s="72"/>
    </row>
    <row r="55" spans="1:18" ht="26.1" customHeight="1">
      <c r="A55" s="50" t="s">
        <v>5</v>
      </c>
      <c r="B55" s="50"/>
      <c r="C55" s="50"/>
      <c r="D55" s="48"/>
      <c r="E55" s="49"/>
      <c r="F55" s="49">
        <f>F5+F14+F23+F32+F41</f>
        <v>0</v>
      </c>
      <c r="G55" s="49"/>
      <c r="H55" s="49">
        <f>H5+H14+H23+H32+H41</f>
        <v>0</v>
      </c>
      <c r="I55" s="49"/>
      <c r="J55" s="49">
        <f>J5+J14+J23+J32+J41</f>
        <v>0</v>
      </c>
      <c r="K55" s="49"/>
      <c r="L55" s="49">
        <f>L5+L14+L23+L32+L41</f>
        <v>0</v>
      </c>
      <c r="M55" s="50"/>
      <c r="O55" s="8">
        <f>SUM(F55:J55)</f>
        <v>0</v>
      </c>
      <c r="P55" s="65" t="str">
        <f>IF(L55=O55,"O.K","N.G…!!!")</f>
        <v>O.K</v>
      </c>
      <c r="Q55" s="11" t="s">
        <v>57</v>
      </c>
      <c r="R55" s="8" t="e">
        <f>SUM(#REF!,#REF!,#REF!)</f>
        <v>#REF!</v>
      </c>
    </row>
  </sheetData>
  <mergeCells count="11">
    <mergeCell ref="O4:P4"/>
    <mergeCell ref="M3:M4"/>
    <mergeCell ref="A1:M1"/>
    <mergeCell ref="E3:F3"/>
    <mergeCell ref="G3:H3"/>
    <mergeCell ref="I3:J3"/>
    <mergeCell ref="K3:L3"/>
    <mergeCell ref="A3:A4"/>
    <mergeCell ref="B3:B4"/>
    <mergeCell ref="C3:C4"/>
    <mergeCell ref="D3:D4"/>
  </mergeCells>
  <phoneticPr fontId="2" type="noConversion"/>
  <printOptions horizontalCentered="1"/>
  <pageMargins left="0.70866141732283472" right="0.39370078740157483" top="0.39370078740157483" bottom="0.3937007874015748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59999389629810485"/>
  </sheetPr>
  <dimension ref="A1:U24"/>
  <sheetViews>
    <sheetView showZeros="0" view="pageBreakPreview" zoomScaleNormal="100" zoomScaleSheetLayoutView="100" workbookViewId="0">
      <selection activeCell="A5" sqref="A5"/>
    </sheetView>
  </sheetViews>
  <sheetFormatPr defaultRowHeight="24.95" customHeight="1"/>
  <cols>
    <col min="1" max="1" width="20.625" style="11" customWidth="1"/>
    <col min="2" max="2" width="11.625" style="11" customWidth="1"/>
    <col min="3" max="3" width="4.625" style="11" customWidth="1"/>
    <col min="4" max="4" width="6.625" style="11" customWidth="1"/>
    <col min="5" max="5" width="8.625" style="11" customWidth="1"/>
    <col min="6" max="6" width="12.625" style="11" customWidth="1"/>
    <col min="7" max="7" width="8.625" style="11" customWidth="1"/>
    <col min="8" max="8" width="12.625" style="11" customWidth="1"/>
    <col min="9" max="9" width="8.625" style="11" customWidth="1"/>
    <col min="10" max="10" width="12.625" style="11" customWidth="1"/>
    <col min="11" max="11" width="8.625" style="11" customWidth="1"/>
    <col min="12" max="12" width="12.625" style="11" customWidth="1"/>
    <col min="13" max="13" width="8.625" style="11" customWidth="1"/>
    <col min="14" max="14" width="9" style="11"/>
    <col min="15" max="15" width="12.625" style="11" customWidth="1"/>
    <col min="16" max="16" width="15.625" style="54" customWidth="1"/>
    <col min="17" max="16384" width="9" style="11"/>
  </cols>
  <sheetData>
    <row r="1" spans="1:21" ht="30" customHeight="1">
      <c r="A1" s="121" t="s">
        <v>49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21" ht="20.100000000000001" customHeight="1">
      <c r="A2" s="9" t="str">
        <f>"공 사 명: "&amp;기계설비_내역!P2</f>
        <v>공 사 명: 모빌리티캠퍼스 연구동 201호, 202호 공간조정 기계설비공사</v>
      </c>
      <c r="B2" s="6"/>
      <c r="O2" s="56"/>
      <c r="P2" s="57"/>
      <c r="Q2" s="56"/>
      <c r="R2" s="56"/>
      <c r="S2" s="56"/>
      <c r="T2" s="56"/>
      <c r="U2" s="56"/>
    </row>
    <row r="3" spans="1:21" ht="18" customHeight="1">
      <c r="A3" s="126" t="s">
        <v>35</v>
      </c>
      <c r="B3" s="126" t="s">
        <v>36</v>
      </c>
      <c r="C3" s="126" t="s">
        <v>37</v>
      </c>
      <c r="D3" s="126" t="s">
        <v>38</v>
      </c>
      <c r="E3" s="126" t="s">
        <v>39</v>
      </c>
      <c r="F3" s="126"/>
      <c r="G3" s="126" t="s">
        <v>40</v>
      </c>
      <c r="H3" s="126"/>
      <c r="I3" s="126" t="s">
        <v>41</v>
      </c>
      <c r="J3" s="126"/>
      <c r="K3" s="126" t="s">
        <v>42</v>
      </c>
      <c r="L3" s="126"/>
      <c r="M3" s="126" t="s">
        <v>43</v>
      </c>
      <c r="O3" s="56"/>
      <c r="P3" s="58"/>
      <c r="Q3" s="56"/>
      <c r="R3" s="56"/>
      <c r="S3" s="56"/>
      <c r="T3" s="56"/>
      <c r="U3" s="56"/>
    </row>
    <row r="4" spans="1:21" ht="18" customHeight="1">
      <c r="A4" s="126"/>
      <c r="B4" s="126"/>
      <c r="C4" s="126"/>
      <c r="D4" s="126"/>
      <c r="E4" s="55" t="s">
        <v>44</v>
      </c>
      <c r="F4" s="55" t="s">
        <v>45</v>
      </c>
      <c r="G4" s="55" t="s">
        <v>44</v>
      </c>
      <c r="H4" s="55" t="s">
        <v>45</v>
      </c>
      <c r="I4" s="55" t="s">
        <v>44</v>
      </c>
      <c r="J4" s="55" t="s">
        <v>45</v>
      </c>
      <c r="K4" s="55" t="s">
        <v>44</v>
      </c>
      <c r="L4" s="55" t="s">
        <v>45</v>
      </c>
      <c r="M4" s="126"/>
      <c r="O4" s="127"/>
      <c r="P4" s="127"/>
    </row>
    <row r="5" spans="1:21" ht="26.1" customHeight="1">
      <c r="A5" s="51" t="s">
        <v>48</v>
      </c>
      <c r="B5" s="47"/>
      <c r="C5" s="47"/>
      <c r="D5" s="42"/>
      <c r="E5" s="43"/>
      <c r="F5" s="43">
        <f>기계설비_내역!F72</f>
        <v>10551824</v>
      </c>
      <c r="G5" s="43"/>
      <c r="H5" s="43">
        <f>기계설비_내역!H72</f>
        <v>3424540.38</v>
      </c>
      <c r="I5" s="43"/>
      <c r="J5" s="43">
        <f>기계설비_내역!J72</f>
        <v>200000</v>
      </c>
      <c r="K5" s="43"/>
      <c r="L5" s="43">
        <f>기계설비_내역!L72</f>
        <v>14176364.379999999</v>
      </c>
      <c r="M5" s="44"/>
      <c r="O5" s="8"/>
    </row>
    <row r="6" spans="1:21" ht="26.1" customHeight="1">
      <c r="A6" s="47"/>
      <c r="B6" s="47"/>
      <c r="C6" s="47"/>
      <c r="D6" s="45"/>
      <c r="E6" s="46"/>
      <c r="F6" s="46"/>
      <c r="G6" s="46"/>
      <c r="H6" s="46"/>
      <c r="I6" s="46"/>
      <c r="J6" s="46"/>
      <c r="K6" s="46"/>
      <c r="L6" s="46"/>
      <c r="M6" s="47"/>
    </row>
    <row r="7" spans="1:21" ht="26.1" customHeight="1">
      <c r="A7" s="47" t="s">
        <v>50</v>
      </c>
      <c r="B7" s="47" t="s">
        <v>137</v>
      </c>
      <c r="C7" s="47"/>
      <c r="D7" s="45"/>
      <c r="E7" s="46"/>
      <c r="F7" s="46"/>
      <c r="G7" s="46"/>
      <c r="H7" s="46"/>
      <c r="I7" s="46"/>
      <c r="J7" s="46"/>
      <c r="K7" s="46"/>
      <c r="L7" s="46">
        <f>H5*0.0356</f>
        <v>121913.63752799999</v>
      </c>
      <c r="M7" s="47"/>
    </row>
    <row r="8" spans="1:21" ht="26.1" customHeight="1">
      <c r="A8" s="47" t="s">
        <v>51</v>
      </c>
      <c r="B8" s="47" t="s">
        <v>63</v>
      </c>
      <c r="C8" s="47"/>
      <c r="D8" s="45"/>
      <c r="E8" s="46"/>
      <c r="F8" s="46"/>
      <c r="G8" s="46"/>
      <c r="H8" s="46"/>
      <c r="I8" s="46"/>
      <c r="J8" s="46"/>
      <c r="K8" s="46"/>
      <c r="L8" s="46">
        <f>H5*0.0101</f>
        <v>34587.857837999996</v>
      </c>
      <c r="M8" s="47"/>
    </row>
    <row r="9" spans="1:21" ht="26.1" customHeight="1">
      <c r="A9" s="47" t="s">
        <v>52</v>
      </c>
      <c r="B9" s="52">
        <v>0.05</v>
      </c>
      <c r="C9" s="47"/>
      <c r="D9" s="45"/>
      <c r="E9" s="46"/>
      <c r="F9" s="46"/>
      <c r="G9" s="46"/>
      <c r="H9" s="46"/>
      <c r="I9" s="46"/>
      <c r="J9" s="46"/>
      <c r="K9" s="46"/>
      <c r="L9" s="46">
        <f>L5*B9</f>
        <v>708818.21900000004</v>
      </c>
      <c r="M9" s="47"/>
      <c r="O9" s="8"/>
    </row>
    <row r="10" spans="1:21" ht="26.1" customHeight="1">
      <c r="A10" s="47"/>
      <c r="B10" s="47"/>
      <c r="C10" s="47"/>
      <c r="D10" s="45"/>
      <c r="E10" s="46"/>
      <c r="F10" s="46"/>
      <c r="G10" s="46"/>
      <c r="H10" s="46"/>
      <c r="I10" s="46"/>
      <c r="J10" s="46"/>
      <c r="K10" s="46"/>
      <c r="L10" s="46"/>
      <c r="M10" s="47"/>
    </row>
    <row r="11" spans="1:21" ht="26.1" customHeight="1">
      <c r="A11" s="59" t="s">
        <v>53</v>
      </c>
      <c r="B11" s="59"/>
      <c r="C11" s="59"/>
      <c r="D11" s="60"/>
      <c r="E11" s="61"/>
      <c r="F11" s="61"/>
      <c r="G11" s="61"/>
      <c r="H11" s="61"/>
      <c r="I11" s="61"/>
      <c r="J11" s="61"/>
      <c r="K11" s="61"/>
      <c r="L11" s="61">
        <f>SUM(L5:L10)</f>
        <v>15041684.094365999</v>
      </c>
      <c r="M11" s="59"/>
    </row>
    <row r="12" spans="1:21" ht="26.1" customHeight="1">
      <c r="A12" s="47"/>
      <c r="B12" s="47"/>
      <c r="C12" s="47"/>
      <c r="D12" s="45"/>
      <c r="E12" s="46"/>
      <c r="F12" s="46"/>
      <c r="G12" s="46"/>
      <c r="H12" s="46"/>
      <c r="I12" s="46"/>
      <c r="J12" s="46"/>
      <c r="K12" s="46"/>
      <c r="L12" s="46"/>
      <c r="M12" s="47"/>
    </row>
    <row r="13" spans="1:21" ht="26.1" customHeight="1">
      <c r="A13" s="51"/>
      <c r="B13" s="44"/>
      <c r="C13" s="44"/>
      <c r="D13" s="42"/>
      <c r="E13" s="43"/>
      <c r="F13" s="43"/>
      <c r="G13" s="43"/>
      <c r="H13" s="43"/>
      <c r="I13" s="43"/>
      <c r="J13" s="43"/>
      <c r="K13" s="43"/>
      <c r="L13" s="43"/>
      <c r="M13" s="44"/>
      <c r="O13" s="8"/>
    </row>
    <row r="14" spans="1:21" ht="26.1" customHeight="1">
      <c r="A14" s="47"/>
      <c r="B14" s="47"/>
      <c r="C14" s="47"/>
      <c r="D14" s="45"/>
      <c r="E14" s="46"/>
      <c r="F14" s="46"/>
      <c r="G14" s="46"/>
      <c r="H14" s="46"/>
      <c r="I14" s="46"/>
      <c r="J14" s="46"/>
      <c r="K14" s="46"/>
      <c r="L14" s="46"/>
      <c r="M14" s="47"/>
    </row>
    <row r="15" spans="1:21" ht="26.1" customHeight="1">
      <c r="A15" s="47"/>
      <c r="B15" s="47"/>
      <c r="C15" s="47"/>
      <c r="D15" s="45"/>
      <c r="E15" s="46"/>
      <c r="F15" s="46"/>
      <c r="G15" s="46"/>
      <c r="H15" s="46"/>
      <c r="I15" s="46"/>
      <c r="J15" s="46"/>
      <c r="K15" s="46"/>
      <c r="L15" s="46"/>
      <c r="M15" s="47"/>
    </row>
    <row r="16" spans="1:21" ht="26.1" customHeight="1">
      <c r="A16" s="47"/>
      <c r="B16" s="47"/>
      <c r="C16" s="47"/>
      <c r="D16" s="45"/>
      <c r="E16" s="46"/>
      <c r="F16" s="46"/>
      <c r="G16" s="46"/>
      <c r="H16" s="46"/>
      <c r="I16" s="46"/>
      <c r="J16" s="46"/>
      <c r="K16" s="46"/>
      <c r="L16" s="46"/>
      <c r="M16" s="47"/>
    </row>
    <row r="17" spans="1:15" ht="26.1" customHeight="1">
      <c r="A17" s="47"/>
      <c r="B17" s="47"/>
      <c r="C17" s="47"/>
      <c r="D17" s="45"/>
      <c r="E17" s="46"/>
      <c r="F17" s="46"/>
      <c r="G17" s="46"/>
      <c r="H17" s="46"/>
      <c r="I17" s="46"/>
      <c r="J17" s="46"/>
      <c r="K17" s="46"/>
      <c r="L17" s="46"/>
      <c r="M17" s="47"/>
    </row>
    <row r="18" spans="1:15" ht="26.1" customHeight="1">
      <c r="A18" s="47"/>
      <c r="B18" s="47"/>
      <c r="C18" s="47"/>
      <c r="D18" s="45"/>
      <c r="E18" s="46"/>
      <c r="F18" s="46"/>
      <c r="G18" s="46"/>
      <c r="H18" s="46"/>
      <c r="I18" s="46"/>
      <c r="J18" s="46"/>
      <c r="K18" s="46"/>
      <c r="L18" s="46"/>
      <c r="M18" s="47"/>
    </row>
    <row r="19" spans="1:15" ht="26.1" customHeight="1">
      <c r="A19" s="47" t="s">
        <v>54</v>
      </c>
      <c r="B19" s="52">
        <v>0.1</v>
      </c>
      <c r="C19" s="47"/>
      <c r="D19" s="45"/>
      <c r="E19" s="46"/>
      <c r="F19" s="46"/>
      <c r="G19" s="46"/>
      <c r="H19" s="46"/>
      <c r="I19" s="46"/>
      <c r="J19" s="46"/>
      <c r="K19" s="46"/>
      <c r="L19" s="46">
        <f>L11*B19</f>
        <v>1504168.4094366</v>
      </c>
      <c r="M19" s="47"/>
    </row>
    <row r="20" spans="1:15" ht="26.1" customHeight="1">
      <c r="A20" s="47"/>
      <c r="B20" s="52"/>
      <c r="C20" s="47"/>
      <c r="D20" s="45"/>
      <c r="E20" s="46"/>
      <c r="F20" s="46"/>
      <c r="G20" s="46"/>
      <c r="H20" s="46"/>
      <c r="I20" s="46"/>
      <c r="J20" s="46"/>
      <c r="K20" s="46"/>
      <c r="L20" s="46"/>
      <c r="M20" s="47"/>
    </row>
    <row r="21" spans="1:15" ht="26.1" customHeight="1">
      <c r="A21" s="50" t="s">
        <v>5</v>
      </c>
      <c r="B21" s="62" t="s">
        <v>55</v>
      </c>
      <c r="C21" s="50"/>
      <c r="D21" s="48"/>
      <c r="E21" s="49"/>
      <c r="F21" s="49"/>
      <c r="G21" s="49"/>
      <c r="H21" s="49"/>
      <c r="I21" s="49"/>
      <c r="J21" s="49"/>
      <c r="K21" s="49"/>
      <c r="L21" s="49">
        <f>ROUNDDOWN(L11+L19,-5)</f>
        <v>16500000</v>
      </c>
      <c r="M21" s="50"/>
      <c r="O21" s="8"/>
    </row>
    <row r="24" spans="1:15" ht="24.95" customHeight="1">
      <c r="L24" s="8">
        <f>L11+L19</f>
        <v>16545852.503802599</v>
      </c>
    </row>
  </sheetData>
  <mergeCells count="11">
    <mergeCell ref="O4:P4"/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" type="noConversion"/>
  <printOptions horizontalCentered="1"/>
  <pageMargins left="0.70866141732283472" right="0.39370078740157483" top="0.39370078740157483" bottom="0.3937007874015748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7B973-ABA2-4ACC-8A75-EC408D01BDD3}">
  <sheetPr>
    <tabColor theme="9" tint="0.59999389629810485"/>
  </sheetPr>
  <dimension ref="A1:U72"/>
  <sheetViews>
    <sheetView showZeros="0" view="pageBreakPreview" zoomScaleNormal="100" zoomScaleSheetLayoutView="100" workbookViewId="0">
      <pane ySplit="4" topLeftCell="A59" activePane="bottomLeft" state="frozen"/>
      <selection activeCell="A5" sqref="A5"/>
      <selection pane="bottomLeft" activeCell="A5" sqref="A5"/>
    </sheetView>
  </sheetViews>
  <sheetFormatPr defaultRowHeight="24.95" customHeight="1"/>
  <cols>
    <col min="1" max="1" width="12.625" style="11" customWidth="1"/>
    <col min="2" max="2" width="19.625" style="11" customWidth="1"/>
    <col min="3" max="3" width="4.625" style="11" customWidth="1"/>
    <col min="4" max="4" width="6.625" style="11" customWidth="1"/>
    <col min="5" max="5" width="8.625" style="11" customWidth="1"/>
    <col min="6" max="6" width="12.625" style="11" customWidth="1"/>
    <col min="7" max="7" width="8.625" style="11" customWidth="1"/>
    <col min="8" max="8" width="12.625" style="11" customWidth="1"/>
    <col min="9" max="9" width="8.625" style="11" customWidth="1"/>
    <col min="10" max="10" width="12.625" style="11" customWidth="1"/>
    <col min="11" max="11" width="8.625" style="11" customWidth="1"/>
    <col min="12" max="12" width="12.625" style="11" customWidth="1"/>
    <col min="13" max="13" width="8.625" style="11" customWidth="1"/>
    <col min="14" max="14" width="9" style="11"/>
    <col min="15" max="15" width="12.625" style="11" customWidth="1"/>
    <col min="16" max="16" width="15.625" style="80" customWidth="1"/>
    <col min="17" max="17" width="9" style="11"/>
    <col min="18" max="18" width="11.875" style="11" bestFit="1" customWidth="1"/>
    <col min="19" max="16384" width="9" style="11"/>
  </cols>
  <sheetData>
    <row r="1" spans="1:21" ht="30" customHeight="1">
      <c r="A1" s="121" t="s">
        <v>6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21" ht="20.100000000000001" customHeight="1">
      <c r="A2" s="9" t="str">
        <f>"공 사 명: "&amp;P2</f>
        <v>공 사 명: 모빌리티캠퍼스 연구동 201호, 202호 공간조정 기계설비공사</v>
      </c>
      <c r="B2" s="6"/>
      <c r="O2" s="10" t="s">
        <v>34</v>
      </c>
      <c r="P2" s="41" t="s">
        <v>71</v>
      </c>
      <c r="Q2" s="10"/>
      <c r="R2" s="10"/>
      <c r="S2" s="10"/>
      <c r="T2" s="10"/>
      <c r="U2" s="10"/>
    </row>
    <row r="3" spans="1:21" ht="18" customHeight="1">
      <c r="A3" s="126" t="s">
        <v>35</v>
      </c>
      <c r="B3" s="126" t="s">
        <v>36</v>
      </c>
      <c r="C3" s="126" t="s">
        <v>37</v>
      </c>
      <c r="D3" s="126" t="s">
        <v>38</v>
      </c>
      <c r="E3" s="126" t="s">
        <v>39</v>
      </c>
      <c r="F3" s="126"/>
      <c r="G3" s="126" t="s">
        <v>40</v>
      </c>
      <c r="H3" s="126"/>
      <c r="I3" s="126" t="s">
        <v>41</v>
      </c>
      <c r="J3" s="126"/>
      <c r="K3" s="126" t="s">
        <v>42</v>
      </c>
      <c r="L3" s="126"/>
      <c r="M3" s="126" t="s">
        <v>43</v>
      </c>
    </row>
    <row r="4" spans="1:21" ht="18" customHeight="1">
      <c r="A4" s="126"/>
      <c r="B4" s="126"/>
      <c r="C4" s="126"/>
      <c r="D4" s="126"/>
      <c r="E4" s="81" t="s">
        <v>44</v>
      </c>
      <c r="F4" s="81" t="s">
        <v>45</v>
      </c>
      <c r="G4" s="81" t="s">
        <v>44</v>
      </c>
      <c r="H4" s="81" t="s">
        <v>45</v>
      </c>
      <c r="I4" s="81" t="s">
        <v>44</v>
      </c>
      <c r="J4" s="81" t="s">
        <v>45</v>
      </c>
      <c r="K4" s="81" t="s">
        <v>44</v>
      </c>
      <c r="L4" s="81" t="s">
        <v>45</v>
      </c>
      <c r="M4" s="126"/>
      <c r="O4" s="127" t="s">
        <v>46</v>
      </c>
      <c r="P4" s="127"/>
    </row>
    <row r="5" spans="1:21" ht="26.1" customHeight="1">
      <c r="A5" s="83" t="s">
        <v>72</v>
      </c>
      <c r="B5" s="47"/>
      <c r="C5" s="47"/>
      <c r="D5" s="42"/>
      <c r="E5" s="43"/>
      <c r="F5" s="43">
        <f>SUM(F7:F43)</f>
        <v>4469274</v>
      </c>
      <c r="G5" s="43"/>
      <c r="H5" s="43">
        <f>SUM(H7:H43)</f>
        <v>1626453</v>
      </c>
      <c r="I5" s="43"/>
      <c r="J5" s="43">
        <f>SUM(J7:J43)</f>
        <v>0</v>
      </c>
      <c r="K5" s="43"/>
      <c r="L5" s="43">
        <f>SUM(L7:L43)</f>
        <v>6095727</v>
      </c>
      <c r="M5" s="44"/>
      <c r="O5" s="8">
        <f>F5+H5+J5</f>
        <v>6095727</v>
      </c>
      <c r="P5" s="80" t="str">
        <f>IF(L5=O5,"O.K","N.G…!!!")</f>
        <v>O.K</v>
      </c>
    </row>
    <row r="6" spans="1:21" ht="26.1" customHeight="1">
      <c r="A6" s="83" t="s">
        <v>73</v>
      </c>
      <c r="B6" s="47"/>
      <c r="C6" s="47"/>
      <c r="D6" s="42"/>
      <c r="E6" s="43"/>
      <c r="F6" s="43"/>
      <c r="G6" s="43"/>
      <c r="H6" s="43"/>
      <c r="I6" s="43"/>
      <c r="J6" s="43"/>
      <c r="K6" s="43"/>
      <c r="L6" s="43"/>
      <c r="M6" s="44"/>
      <c r="O6" s="8"/>
    </row>
    <row r="7" spans="1:21" ht="26.1" customHeight="1">
      <c r="A7" s="66" t="s">
        <v>74</v>
      </c>
      <c r="B7" s="47" t="s">
        <v>75</v>
      </c>
      <c r="C7" s="47" t="s">
        <v>65</v>
      </c>
      <c r="D7" s="45">
        <v>1</v>
      </c>
      <c r="E7" s="46">
        <v>1500000</v>
      </c>
      <c r="F7" s="46">
        <f t="shared" ref="F7" si="0">$D7*E7</f>
        <v>1500000</v>
      </c>
      <c r="G7" s="46"/>
      <c r="H7" s="46">
        <f t="shared" ref="H7" si="1">$D7*G7</f>
        <v>0</v>
      </c>
      <c r="I7" s="46"/>
      <c r="J7" s="46">
        <f t="shared" ref="J7" si="2">$D7*I7</f>
        <v>0</v>
      </c>
      <c r="K7" s="46">
        <f t="shared" ref="K7:L7" si="3">E7+G7+I7</f>
        <v>1500000</v>
      </c>
      <c r="L7" s="46">
        <f t="shared" si="3"/>
        <v>1500000</v>
      </c>
      <c r="M7" s="47"/>
    </row>
    <row r="8" spans="1:21" ht="26.1" customHeight="1">
      <c r="A8" s="66" t="s">
        <v>76</v>
      </c>
      <c r="B8" s="47" t="s">
        <v>77</v>
      </c>
      <c r="C8" s="47" t="s">
        <v>65</v>
      </c>
      <c r="D8" s="45">
        <v>2</v>
      </c>
      <c r="E8" s="46">
        <v>650000</v>
      </c>
      <c r="F8" s="46">
        <f t="shared" ref="F8:F43" si="4">$D8*E8</f>
        <v>1300000</v>
      </c>
      <c r="G8" s="46"/>
      <c r="H8" s="46">
        <f t="shared" ref="H8:H43" si="5">$D8*G8</f>
        <v>0</v>
      </c>
      <c r="I8" s="46"/>
      <c r="J8" s="46">
        <f t="shared" ref="J8:J43" si="6">$D8*I8</f>
        <v>0</v>
      </c>
      <c r="K8" s="46">
        <f t="shared" ref="K8:K43" si="7">E8+G8+I8</f>
        <v>650000</v>
      </c>
      <c r="L8" s="46">
        <f t="shared" ref="L8:L43" si="8">F8+H8+J8</f>
        <v>1300000</v>
      </c>
      <c r="M8" s="47"/>
    </row>
    <row r="9" spans="1:21" ht="26.1" customHeight="1">
      <c r="A9" s="66" t="s">
        <v>78</v>
      </c>
      <c r="B9" s="47" t="s">
        <v>79</v>
      </c>
      <c r="C9" s="47" t="s">
        <v>80</v>
      </c>
      <c r="D9" s="45">
        <v>1</v>
      </c>
      <c r="E9" s="46">
        <v>350000</v>
      </c>
      <c r="F9" s="46">
        <f t="shared" si="4"/>
        <v>350000</v>
      </c>
      <c r="G9" s="46"/>
      <c r="H9" s="46">
        <f t="shared" si="5"/>
        <v>0</v>
      </c>
      <c r="I9" s="46"/>
      <c r="J9" s="46">
        <f t="shared" si="6"/>
        <v>0</v>
      </c>
      <c r="K9" s="46">
        <f t="shared" si="7"/>
        <v>350000</v>
      </c>
      <c r="L9" s="46">
        <f t="shared" si="8"/>
        <v>350000</v>
      </c>
      <c r="M9" s="47"/>
    </row>
    <row r="10" spans="1:21" ht="26.1" customHeight="1">
      <c r="A10" s="66" t="s">
        <v>78</v>
      </c>
      <c r="B10" s="47" t="s">
        <v>81</v>
      </c>
      <c r="C10" s="47" t="s">
        <v>80</v>
      </c>
      <c r="D10" s="45">
        <v>1</v>
      </c>
      <c r="E10" s="46">
        <v>300000</v>
      </c>
      <c r="F10" s="46">
        <f t="shared" si="4"/>
        <v>300000</v>
      </c>
      <c r="G10" s="46"/>
      <c r="H10" s="46">
        <f t="shared" si="5"/>
        <v>0</v>
      </c>
      <c r="I10" s="46"/>
      <c r="J10" s="46">
        <f t="shared" si="6"/>
        <v>0</v>
      </c>
      <c r="K10" s="46">
        <f t="shared" si="7"/>
        <v>300000</v>
      </c>
      <c r="L10" s="46">
        <f t="shared" si="8"/>
        <v>300000</v>
      </c>
      <c r="M10" s="47"/>
    </row>
    <row r="11" spans="1:21" ht="26.1" customHeight="1">
      <c r="A11" s="66" t="s">
        <v>82</v>
      </c>
      <c r="B11" s="47" t="s">
        <v>83</v>
      </c>
      <c r="C11" s="47" t="s">
        <v>84</v>
      </c>
      <c r="D11" s="45">
        <v>6</v>
      </c>
      <c r="E11" s="46">
        <v>6000</v>
      </c>
      <c r="F11" s="46">
        <f t="shared" si="4"/>
        <v>36000</v>
      </c>
      <c r="G11" s="46"/>
      <c r="H11" s="46">
        <f t="shared" si="5"/>
        <v>0</v>
      </c>
      <c r="I11" s="46"/>
      <c r="J11" s="46">
        <f t="shared" si="6"/>
        <v>0</v>
      </c>
      <c r="K11" s="46">
        <f t="shared" si="7"/>
        <v>6000</v>
      </c>
      <c r="L11" s="46">
        <f t="shared" si="8"/>
        <v>36000</v>
      </c>
      <c r="M11" s="47"/>
    </row>
    <row r="12" spans="1:21" ht="26.1" customHeight="1">
      <c r="A12" s="66" t="s">
        <v>82</v>
      </c>
      <c r="B12" s="47" t="s">
        <v>85</v>
      </c>
      <c r="C12" s="47" t="s">
        <v>84</v>
      </c>
      <c r="D12" s="45">
        <v>7</v>
      </c>
      <c r="E12" s="46">
        <v>5000</v>
      </c>
      <c r="F12" s="46">
        <f t="shared" si="4"/>
        <v>35000</v>
      </c>
      <c r="G12" s="46"/>
      <c r="H12" s="46">
        <f t="shared" si="5"/>
        <v>0</v>
      </c>
      <c r="I12" s="46"/>
      <c r="J12" s="46">
        <f t="shared" si="6"/>
        <v>0</v>
      </c>
      <c r="K12" s="46">
        <f t="shared" si="7"/>
        <v>5000</v>
      </c>
      <c r="L12" s="46">
        <f t="shared" si="8"/>
        <v>35000</v>
      </c>
      <c r="M12" s="47"/>
    </row>
    <row r="13" spans="1:21" ht="26.1" customHeight="1">
      <c r="A13" s="66" t="s">
        <v>82</v>
      </c>
      <c r="B13" s="47" t="s">
        <v>86</v>
      </c>
      <c r="C13" s="47" t="s">
        <v>84</v>
      </c>
      <c r="D13" s="45">
        <v>6</v>
      </c>
      <c r="E13" s="46">
        <v>3000</v>
      </c>
      <c r="F13" s="46">
        <f t="shared" si="4"/>
        <v>18000</v>
      </c>
      <c r="G13" s="46"/>
      <c r="H13" s="46">
        <f t="shared" si="5"/>
        <v>0</v>
      </c>
      <c r="I13" s="46"/>
      <c r="J13" s="46">
        <f t="shared" si="6"/>
        <v>0</v>
      </c>
      <c r="K13" s="46">
        <f t="shared" si="7"/>
        <v>3000</v>
      </c>
      <c r="L13" s="46">
        <f t="shared" si="8"/>
        <v>18000</v>
      </c>
      <c r="M13" s="47"/>
    </row>
    <row r="14" spans="1:21" ht="26.1" customHeight="1">
      <c r="A14" s="66" t="s">
        <v>87</v>
      </c>
      <c r="B14" s="47" t="s">
        <v>88</v>
      </c>
      <c r="C14" s="47" t="s">
        <v>65</v>
      </c>
      <c r="D14" s="45">
        <v>1</v>
      </c>
      <c r="E14" s="46">
        <v>7500</v>
      </c>
      <c r="F14" s="46">
        <f t="shared" si="4"/>
        <v>7500</v>
      </c>
      <c r="G14" s="46"/>
      <c r="H14" s="46">
        <f t="shared" si="5"/>
        <v>0</v>
      </c>
      <c r="I14" s="46"/>
      <c r="J14" s="46">
        <f t="shared" si="6"/>
        <v>0</v>
      </c>
      <c r="K14" s="46">
        <f t="shared" si="7"/>
        <v>7500</v>
      </c>
      <c r="L14" s="46">
        <f t="shared" si="8"/>
        <v>7500</v>
      </c>
      <c r="M14" s="47"/>
    </row>
    <row r="15" spans="1:21" ht="26.1" customHeight="1">
      <c r="A15" s="66" t="s">
        <v>87</v>
      </c>
      <c r="B15" s="47" t="s">
        <v>89</v>
      </c>
      <c r="C15" s="47" t="s">
        <v>65</v>
      </c>
      <c r="D15" s="45">
        <v>2</v>
      </c>
      <c r="E15" s="46">
        <v>7500</v>
      </c>
      <c r="F15" s="46">
        <f t="shared" si="4"/>
        <v>15000</v>
      </c>
      <c r="G15" s="46"/>
      <c r="H15" s="46">
        <f t="shared" si="5"/>
        <v>0</v>
      </c>
      <c r="I15" s="46"/>
      <c r="J15" s="46">
        <f t="shared" si="6"/>
        <v>0</v>
      </c>
      <c r="K15" s="46">
        <f t="shared" si="7"/>
        <v>7500</v>
      </c>
      <c r="L15" s="46">
        <f t="shared" si="8"/>
        <v>15000</v>
      </c>
      <c r="M15" s="47"/>
    </row>
    <row r="16" spans="1:21" ht="26.1" customHeight="1">
      <c r="A16" s="66" t="s">
        <v>90</v>
      </c>
      <c r="B16" s="47" t="s">
        <v>91</v>
      </c>
      <c r="C16" s="47" t="s">
        <v>65</v>
      </c>
      <c r="D16" s="45">
        <v>2</v>
      </c>
      <c r="E16" s="46">
        <v>6500</v>
      </c>
      <c r="F16" s="46">
        <f t="shared" si="4"/>
        <v>13000</v>
      </c>
      <c r="G16" s="46"/>
      <c r="H16" s="46">
        <f t="shared" si="5"/>
        <v>0</v>
      </c>
      <c r="I16" s="46"/>
      <c r="J16" s="46">
        <f t="shared" si="6"/>
        <v>0</v>
      </c>
      <c r="K16" s="46">
        <f t="shared" si="7"/>
        <v>6500</v>
      </c>
      <c r="L16" s="46">
        <f t="shared" si="8"/>
        <v>13000</v>
      </c>
      <c r="M16" s="47"/>
    </row>
    <row r="17" spans="1:13" ht="26.1" customHeight="1">
      <c r="A17" s="66" t="s">
        <v>90</v>
      </c>
      <c r="B17" s="47" t="s">
        <v>85</v>
      </c>
      <c r="C17" s="47" t="s">
        <v>65</v>
      </c>
      <c r="D17" s="45">
        <v>1</v>
      </c>
      <c r="E17" s="46">
        <v>8300</v>
      </c>
      <c r="F17" s="46">
        <f t="shared" si="4"/>
        <v>8300</v>
      </c>
      <c r="G17" s="46"/>
      <c r="H17" s="46">
        <f t="shared" si="5"/>
        <v>0</v>
      </c>
      <c r="I17" s="46"/>
      <c r="J17" s="46">
        <f t="shared" si="6"/>
        <v>0</v>
      </c>
      <c r="K17" s="46">
        <f t="shared" si="7"/>
        <v>8300</v>
      </c>
      <c r="L17" s="46">
        <f t="shared" si="8"/>
        <v>8300</v>
      </c>
      <c r="M17" s="47"/>
    </row>
    <row r="18" spans="1:13" ht="26.1" customHeight="1">
      <c r="A18" s="66" t="s">
        <v>92</v>
      </c>
      <c r="B18" s="47" t="s">
        <v>93</v>
      </c>
      <c r="C18" s="47" t="s">
        <v>65</v>
      </c>
      <c r="D18" s="45">
        <v>2</v>
      </c>
      <c r="E18" s="46">
        <v>8500</v>
      </c>
      <c r="F18" s="46">
        <f t="shared" si="4"/>
        <v>17000</v>
      </c>
      <c r="G18" s="46"/>
      <c r="H18" s="46">
        <f t="shared" si="5"/>
        <v>0</v>
      </c>
      <c r="I18" s="46"/>
      <c r="J18" s="46">
        <f t="shared" si="6"/>
        <v>0</v>
      </c>
      <c r="K18" s="46">
        <f t="shared" si="7"/>
        <v>8500</v>
      </c>
      <c r="L18" s="46">
        <f t="shared" si="8"/>
        <v>17000</v>
      </c>
      <c r="M18" s="47"/>
    </row>
    <row r="19" spans="1:13" ht="26.1" customHeight="1">
      <c r="A19" s="66" t="s">
        <v>94</v>
      </c>
      <c r="B19" s="47" t="s">
        <v>83</v>
      </c>
      <c r="C19" s="47" t="s">
        <v>65</v>
      </c>
      <c r="D19" s="45">
        <v>1</v>
      </c>
      <c r="E19" s="46">
        <v>3000</v>
      </c>
      <c r="F19" s="46">
        <f t="shared" si="4"/>
        <v>3000</v>
      </c>
      <c r="G19" s="46"/>
      <c r="H19" s="46">
        <f t="shared" si="5"/>
        <v>0</v>
      </c>
      <c r="I19" s="46"/>
      <c r="J19" s="46">
        <f t="shared" si="6"/>
        <v>0</v>
      </c>
      <c r="K19" s="46">
        <f t="shared" si="7"/>
        <v>3000</v>
      </c>
      <c r="L19" s="46">
        <f t="shared" si="8"/>
        <v>3000</v>
      </c>
      <c r="M19" s="47"/>
    </row>
    <row r="20" spans="1:13" ht="26.1" customHeight="1">
      <c r="A20" s="66" t="s">
        <v>95</v>
      </c>
      <c r="B20" s="47" t="s">
        <v>85</v>
      </c>
      <c r="C20" s="47" t="s">
        <v>65</v>
      </c>
      <c r="D20" s="45">
        <v>2</v>
      </c>
      <c r="E20" s="46">
        <v>3200</v>
      </c>
      <c r="F20" s="46">
        <f t="shared" si="4"/>
        <v>6400</v>
      </c>
      <c r="G20" s="46"/>
      <c r="H20" s="46">
        <f t="shared" si="5"/>
        <v>0</v>
      </c>
      <c r="I20" s="46"/>
      <c r="J20" s="46">
        <f t="shared" si="6"/>
        <v>0</v>
      </c>
      <c r="K20" s="46">
        <f t="shared" si="7"/>
        <v>3200</v>
      </c>
      <c r="L20" s="46">
        <f t="shared" si="8"/>
        <v>6400</v>
      </c>
      <c r="M20" s="47"/>
    </row>
    <row r="21" spans="1:13" ht="26.1" customHeight="1">
      <c r="A21" s="66" t="s">
        <v>96</v>
      </c>
      <c r="B21" s="47" t="s">
        <v>93</v>
      </c>
      <c r="C21" s="47" t="s">
        <v>65</v>
      </c>
      <c r="D21" s="45">
        <v>14</v>
      </c>
      <c r="E21" s="46">
        <v>2070</v>
      </c>
      <c r="F21" s="46">
        <f t="shared" si="4"/>
        <v>28980</v>
      </c>
      <c r="G21" s="46"/>
      <c r="H21" s="46">
        <f t="shared" si="5"/>
        <v>0</v>
      </c>
      <c r="I21" s="46"/>
      <c r="J21" s="46">
        <f t="shared" si="6"/>
        <v>0</v>
      </c>
      <c r="K21" s="46">
        <f t="shared" si="7"/>
        <v>2070</v>
      </c>
      <c r="L21" s="46">
        <f t="shared" si="8"/>
        <v>28980</v>
      </c>
      <c r="M21" s="47"/>
    </row>
    <row r="22" spans="1:13" ht="26.1" customHeight="1">
      <c r="A22" s="66" t="s">
        <v>96</v>
      </c>
      <c r="B22" s="47" t="s">
        <v>86</v>
      </c>
      <c r="C22" s="47" t="s">
        <v>65</v>
      </c>
      <c r="D22" s="45">
        <v>7</v>
      </c>
      <c r="E22" s="46">
        <v>2070</v>
      </c>
      <c r="F22" s="46">
        <f t="shared" si="4"/>
        <v>14490</v>
      </c>
      <c r="G22" s="46"/>
      <c r="H22" s="46">
        <f t="shared" si="5"/>
        <v>0</v>
      </c>
      <c r="I22" s="46"/>
      <c r="J22" s="46">
        <f t="shared" si="6"/>
        <v>0</v>
      </c>
      <c r="K22" s="46">
        <f t="shared" si="7"/>
        <v>2070</v>
      </c>
      <c r="L22" s="46">
        <f t="shared" si="8"/>
        <v>14490</v>
      </c>
      <c r="M22" s="47"/>
    </row>
    <row r="23" spans="1:13" ht="26.1" customHeight="1">
      <c r="A23" s="66" t="s">
        <v>97</v>
      </c>
      <c r="B23" s="47" t="s">
        <v>85</v>
      </c>
      <c r="C23" s="47" t="s">
        <v>65</v>
      </c>
      <c r="D23" s="45">
        <v>1</v>
      </c>
      <c r="E23" s="46">
        <v>25000</v>
      </c>
      <c r="F23" s="46">
        <f t="shared" si="4"/>
        <v>25000</v>
      </c>
      <c r="G23" s="46"/>
      <c r="H23" s="46">
        <f t="shared" si="5"/>
        <v>0</v>
      </c>
      <c r="I23" s="46"/>
      <c r="J23" s="46">
        <f t="shared" si="6"/>
        <v>0</v>
      </c>
      <c r="K23" s="46">
        <f t="shared" si="7"/>
        <v>25000</v>
      </c>
      <c r="L23" s="46">
        <f t="shared" si="8"/>
        <v>25000</v>
      </c>
      <c r="M23" s="47"/>
    </row>
    <row r="24" spans="1:13" ht="26.1" customHeight="1">
      <c r="A24" s="66" t="s">
        <v>97</v>
      </c>
      <c r="B24" s="47" t="s">
        <v>86</v>
      </c>
      <c r="C24" s="47" t="s">
        <v>65</v>
      </c>
      <c r="D24" s="45">
        <v>3</v>
      </c>
      <c r="E24" s="46">
        <v>18000</v>
      </c>
      <c r="F24" s="46">
        <f t="shared" si="4"/>
        <v>54000</v>
      </c>
      <c r="G24" s="46"/>
      <c r="H24" s="46">
        <f t="shared" si="5"/>
        <v>0</v>
      </c>
      <c r="I24" s="46"/>
      <c r="J24" s="46">
        <f t="shared" si="6"/>
        <v>0</v>
      </c>
      <c r="K24" s="46">
        <f t="shared" si="7"/>
        <v>18000</v>
      </c>
      <c r="L24" s="46">
        <f t="shared" si="8"/>
        <v>54000</v>
      </c>
      <c r="M24" s="47"/>
    </row>
    <row r="25" spans="1:13" ht="26.1" customHeight="1">
      <c r="A25" s="66" t="s">
        <v>98</v>
      </c>
      <c r="B25" s="47" t="s">
        <v>91</v>
      </c>
      <c r="C25" s="47" t="s">
        <v>65</v>
      </c>
      <c r="D25" s="45">
        <v>4</v>
      </c>
      <c r="E25" s="46">
        <v>15500</v>
      </c>
      <c r="F25" s="46">
        <f t="shared" si="4"/>
        <v>62000</v>
      </c>
      <c r="G25" s="46"/>
      <c r="H25" s="46">
        <f t="shared" si="5"/>
        <v>0</v>
      </c>
      <c r="I25" s="46"/>
      <c r="J25" s="46">
        <f t="shared" si="6"/>
        <v>0</v>
      </c>
      <c r="K25" s="46">
        <f t="shared" si="7"/>
        <v>15500</v>
      </c>
      <c r="L25" s="46">
        <f t="shared" si="8"/>
        <v>62000</v>
      </c>
      <c r="M25" s="47"/>
    </row>
    <row r="26" spans="1:13" ht="26.1" customHeight="1">
      <c r="A26" s="66" t="s">
        <v>99</v>
      </c>
      <c r="B26" s="47" t="s">
        <v>100</v>
      </c>
      <c r="C26" s="47" t="s">
        <v>64</v>
      </c>
      <c r="D26" s="45">
        <v>2</v>
      </c>
      <c r="E26" s="46">
        <v>150000</v>
      </c>
      <c r="F26" s="46">
        <f t="shared" si="4"/>
        <v>300000</v>
      </c>
      <c r="G26" s="46"/>
      <c r="H26" s="46">
        <f t="shared" si="5"/>
        <v>0</v>
      </c>
      <c r="I26" s="46"/>
      <c r="J26" s="46">
        <f t="shared" si="6"/>
        <v>0</v>
      </c>
      <c r="K26" s="46">
        <f t="shared" si="7"/>
        <v>150000</v>
      </c>
      <c r="L26" s="46">
        <f t="shared" si="8"/>
        <v>300000</v>
      </c>
      <c r="M26" s="47"/>
    </row>
    <row r="27" spans="1:13" ht="26.1" customHeight="1">
      <c r="A27" s="66" t="s">
        <v>101</v>
      </c>
      <c r="B27" s="47" t="s">
        <v>100</v>
      </c>
      <c r="C27" s="47" t="s">
        <v>84</v>
      </c>
      <c r="D27" s="45">
        <v>19</v>
      </c>
      <c r="E27" s="46">
        <v>1000</v>
      </c>
      <c r="F27" s="46">
        <f t="shared" si="4"/>
        <v>19000</v>
      </c>
      <c r="G27" s="46"/>
      <c r="H27" s="46">
        <f t="shared" si="5"/>
        <v>0</v>
      </c>
      <c r="I27" s="46"/>
      <c r="J27" s="46">
        <f t="shared" si="6"/>
        <v>0</v>
      </c>
      <c r="K27" s="46">
        <f t="shared" si="7"/>
        <v>1000</v>
      </c>
      <c r="L27" s="46">
        <f t="shared" si="8"/>
        <v>19000</v>
      </c>
      <c r="M27" s="47"/>
    </row>
    <row r="28" spans="1:13" ht="26.1" customHeight="1">
      <c r="A28" s="66" t="s">
        <v>102</v>
      </c>
      <c r="B28" s="47" t="s">
        <v>103</v>
      </c>
      <c r="C28" s="47" t="s">
        <v>84</v>
      </c>
      <c r="D28" s="45">
        <v>40</v>
      </c>
      <c r="E28" s="46">
        <v>5100</v>
      </c>
      <c r="F28" s="46">
        <f t="shared" si="4"/>
        <v>204000</v>
      </c>
      <c r="G28" s="46"/>
      <c r="H28" s="46">
        <f t="shared" si="5"/>
        <v>0</v>
      </c>
      <c r="I28" s="46"/>
      <c r="J28" s="46">
        <f t="shared" si="6"/>
        <v>0</v>
      </c>
      <c r="K28" s="46">
        <f t="shared" si="7"/>
        <v>5100</v>
      </c>
      <c r="L28" s="46">
        <f t="shared" si="8"/>
        <v>204000</v>
      </c>
      <c r="M28" s="47"/>
    </row>
    <row r="29" spans="1:13" ht="26.1" customHeight="1">
      <c r="A29" s="66" t="s">
        <v>104</v>
      </c>
      <c r="B29" s="47" t="s">
        <v>103</v>
      </c>
      <c r="C29" s="47" t="s">
        <v>65</v>
      </c>
      <c r="D29" s="45">
        <v>3</v>
      </c>
      <c r="E29" s="46">
        <v>2800</v>
      </c>
      <c r="F29" s="46">
        <f t="shared" si="4"/>
        <v>8400</v>
      </c>
      <c r="G29" s="46"/>
      <c r="H29" s="46">
        <f t="shared" si="5"/>
        <v>0</v>
      </c>
      <c r="I29" s="46"/>
      <c r="J29" s="46">
        <f t="shared" si="6"/>
        <v>0</v>
      </c>
      <c r="K29" s="46">
        <f t="shared" si="7"/>
        <v>2800</v>
      </c>
      <c r="L29" s="46">
        <f t="shared" si="8"/>
        <v>8400</v>
      </c>
      <c r="M29" s="47"/>
    </row>
    <row r="30" spans="1:13" ht="26.1" customHeight="1">
      <c r="A30" s="66" t="s">
        <v>105</v>
      </c>
      <c r="B30" s="47" t="s">
        <v>103</v>
      </c>
      <c r="C30" s="47" t="s">
        <v>65</v>
      </c>
      <c r="D30" s="45">
        <v>4</v>
      </c>
      <c r="E30" s="46">
        <v>1500</v>
      </c>
      <c r="F30" s="46">
        <f t="shared" si="4"/>
        <v>6000</v>
      </c>
      <c r="G30" s="46"/>
      <c r="H30" s="46">
        <f t="shared" si="5"/>
        <v>0</v>
      </c>
      <c r="I30" s="46"/>
      <c r="J30" s="46">
        <f t="shared" si="6"/>
        <v>0</v>
      </c>
      <c r="K30" s="46">
        <f t="shared" si="7"/>
        <v>1500</v>
      </c>
      <c r="L30" s="46">
        <f t="shared" si="8"/>
        <v>6000</v>
      </c>
      <c r="M30" s="47"/>
    </row>
    <row r="31" spans="1:13" ht="26.1" customHeight="1">
      <c r="A31" s="66" t="s">
        <v>106</v>
      </c>
      <c r="B31" s="47" t="s">
        <v>103</v>
      </c>
      <c r="C31" s="47" t="s">
        <v>65</v>
      </c>
      <c r="D31" s="45">
        <v>4</v>
      </c>
      <c r="E31" s="46">
        <v>550</v>
      </c>
      <c r="F31" s="46">
        <f t="shared" si="4"/>
        <v>2200</v>
      </c>
      <c r="G31" s="46"/>
      <c r="H31" s="46">
        <f t="shared" si="5"/>
        <v>0</v>
      </c>
      <c r="I31" s="46"/>
      <c r="J31" s="46">
        <f t="shared" si="6"/>
        <v>0</v>
      </c>
      <c r="K31" s="46">
        <f t="shared" si="7"/>
        <v>550</v>
      </c>
      <c r="L31" s="46">
        <f t="shared" si="8"/>
        <v>2200</v>
      </c>
      <c r="M31" s="47"/>
    </row>
    <row r="32" spans="1:13" ht="26.1" customHeight="1">
      <c r="A32" s="66" t="s">
        <v>107</v>
      </c>
      <c r="B32" s="47" t="s">
        <v>103</v>
      </c>
      <c r="C32" s="47" t="s">
        <v>65</v>
      </c>
      <c r="D32" s="45">
        <v>6</v>
      </c>
      <c r="E32" s="46">
        <v>1000</v>
      </c>
      <c r="F32" s="46">
        <f t="shared" si="4"/>
        <v>6000</v>
      </c>
      <c r="G32" s="46"/>
      <c r="H32" s="46">
        <f t="shared" si="5"/>
        <v>0</v>
      </c>
      <c r="I32" s="46"/>
      <c r="J32" s="46">
        <f t="shared" si="6"/>
        <v>0</v>
      </c>
      <c r="K32" s="46">
        <f t="shared" si="7"/>
        <v>1000</v>
      </c>
      <c r="L32" s="46">
        <f t="shared" si="8"/>
        <v>6000</v>
      </c>
      <c r="M32" s="47"/>
    </row>
    <row r="33" spans="1:16" ht="26.1" customHeight="1">
      <c r="A33" s="66" t="s">
        <v>108</v>
      </c>
      <c r="B33" s="47" t="s">
        <v>103</v>
      </c>
      <c r="C33" s="47" t="s">
        <v>65</v>
      </c>
      <c r="D33" s="45">
        <v>1</v>
      </c>
      <c r="E33" s="46">
        <v>1200</v>
      </c>
      <c r="F33" s="46">
        <f t="shared" si="4"/>
        <v>1200</v>
      </c>
      <c r="G33" s="46"/>
      <c r="H33" s="46">
        <f t="shared" si="5"/>
        <v>0</v>
      </c>
      <c r="I33" s="46"/>
      <c r="J33" s="46">
        <f t="shared" si="6"/>
        <v>0</v>
      </c>
      <c r="K33" s="46">
        <f t="shared" si="7"/>
        <v>1200</v>
      </c>
      <c r="L33" s="46">
        <f t="shared" si="8"/>
        <v>1200</v>
      </c>
      <c r="M33" s="47"/>
    </row>
    <row r="34" spans="1:16" ht="26.1" customHeight="1">
      <c r="A34" s="66" t="s">
        <v>109</v>
      </c>
      <c r="B34" s="47" t="s">
        <v>103</v>
      </c>
      <c r="C34" s="47" t="s">
        <v>65</v>
      </c>
      <c r="D34" s="45">
        <v>2</v>
      </c>
      <c r="E34" s="46">
        <v>35000</v>
      </c>
      <c r="F34" s="46">
        <f t="shared" si="4"/>
        <v>70000</v>
      </c>
      <c r="G34" s="46"/>
      <c r="H34" s="46">
        <f t="shared" si="5"/>
        <v>0</v>
      </c>
      <c r="I34" s="46"/>
      <c r="J34" s="46">
        <f t="shared" si="6"/>
        <v>0</v>
      </c>
      <c r="K34" s="46">
        <f t="shared" si="7"/>
        <v>35000</v>
      </c>
      <c r="L34" s="46">
        <f t="shared" si="8"/>
        <v>70000</v>
      </c>
      <c r="M34" s="47"/>
    </row>
    <row r="35" spans="1:16" ht="26.1" customHeight="1">
      <c r="A35" s="66" t="s">
        <v>110</v>
      </c>
      <c r="B35" s="47" t="s">
        <v>111</v>
      </c>
      <c r="C35" s="47" t="s">
        <v>65</v>
      </c>
      <c r="D35" s="45">
        <v>9</v>
      </c>
      <c r="E35" s="46">
        <v>1000</v>
      </c>
      <c r="F35" s="46">
        <f t="shared" si="4"/>
        <v>9000</v>
      </c>
      <c r="G35" s="46"/>
      <c r="H35" s="46">
        <f t="shared" si="5"/>
        <v>0</v>
      </c>
      <c r="I35" s="46"/>
      <c r="J35" s="46">
        <f t="shared" si="6"/>
        <v>0</v>
      </c>
      <c r="K35" s="46">
        <f t="shared" si="7"/>
        <v>1000</v>
      </c>
      <c r="L35" s="46">
        <f t="shared" si="8"/>
        <v>9000</v>
      </c>
      <c r="M35" s="47"/>
    </row>
    <row r="36" spans="1:16" ht="26.1" customHeight="1">
      <c r="A36" s="66" t="s">
        <v>112</v>
      </c>
      <c r="B36" s="47" t="s">
        <v>103</v>
      </c>
      <c r="C36" s="47" t="s">
        <v>65</v>
      </c>
      <c r="D36" s="45">
        <v>9</v>
      </c>
      <c r="E36" s="46">
        <v>800</v>
      </c>
      <c r="F36" s="46">
        <f t="shared" si="4"/>
        <v>7200</v>
      </c>
      <c r="G36" s="46"/>
      <c r="H36" s="46">
        <f t="shared" si="5"/>
        <v>0</v>
      </c>
      <c r="I36" s="46"/>
      <c r="J36" s="46">
        <f t="shared" si="6"/>
        <v>0</v>
      </c>
      <c r="K36" s="46">
        <f t="shared" si="7"/>
        <v>800</v>
      </c>
      <c r="L36" s="46">
        <f t="shared" si="8"/>
        <v>7200</v>
      </c>
      <c r="M36" s="47"/>
    </row>
    <row r="37" spans="1:16" ht="26.1" customHeight="1">
      <c r="A37" s="66" t="s">
        <v>113</v>
      </c>
      <c r="B37" s="47" t="s">
        <v>100</v>
      </c>
      <c r="C37" s="47" t="s">
        <v>84</v>
      </c>
      <c r="D37" s="45">
        <v>18</v>
      </c>
      <c r="E37" s="46">
        <v>1300</v>
      </c>
      <c r="F37" s="46">
        <f t="shared" si="4"/>
        <v>23400</v>
      </c>
      <c r="G37" s="46"/>
      <c r="H37" s="46">
        <f t="shared" si="5"/>
        <v>0</v>
      </c>
      <c r="I37" s="46"/>
      <c r="J37" s="46">
        <f t="shared" si="6"/>
        <v>0</v>
      </c>
      <c r="K37" s="46">
        <f t="shared" si="7"/>
        <v>1300</v>
      </c>
      <c r="L37" s="46">
        <f t="shared" si="8"/>
        <v>23400</v>
      </c>
      <c r="M37" s="47"/>
    </row>
    <row r="38" spans="1:16" ht="26.1" customHeight="1">
      <c r="A38" s="66" t="s">
        <v>114</v>
      </c>
      <c r="B38" s="47" t="s">
        <v>100</v>
      </c>
      <c r="C38" s="47" t="s">
        <v>64</v>
      </c>
      <c r="D38" s="45">
        <v>1</v>
      </c>
      <c r="E38" s="46">
        <v>19204</v>
      </c>
      <c r="F38" s="46">
        <f t="shared" si="4"/>
        <v>19204</v>
      </c>
      <c r="G38" s="46"/>
      <c r="H38" s="46">
        <f t="shared" si="5"/>
        <v>0</v>
      </c>
      <c r="I38" s="46"/>
      <c r="J38" s="46">
        <f t="shared" si="6"/>
        <v>0</v>
      </c>
      <c r="K38" s="46">
        <f t="shared" si="7"/>
        <v>19204</v>
      </c>
      <c r="L38" s="46">
        <f t="shared" si="8"/>
        <v>19204</v>
      </c>
      <c r="M38" s="47"/>
    </row>
    <row r="39" spans="1:16" ht="26.1" customHeight="1">
      <c r="A39" s="66" t="s">
        <v>115</v>
      </c>
      <c r="B39" s="47"/>
      <c r="C39" s="47"/>
      <c r="D39" s="45"/>
      <c r="E39" s="46"/>
      <c r="F39" s="46">
        <f t="shared" si="4"/>
        <v>0</v>
      </c>
      <c r="G39" s="46"/>
      <c r="H39" s="46">
        <f t="shared" si="5"/>
        <v>0</v>
      </c>
      <c r="I39" s="46"/>
      <c r="J39" s="46">
        <f t="shared" si="6"/>
        <v>0</v>
      </c>
      <c r="K39" s="46">
        <f t="shared" si="7"/>
        <v>0</v>
      </c>
      <c r="L39" s="46">
        <f t="shared" si="8"/>
        <v>0</v>
      </c>
      <c r="M39" s="47"/>
    </row>
    <row r="40" spans="1:16" ht="26.1" customHeight="1">
      <c r="A40" s="66" t="s">
        <v>116</v>
      </c>
      <c r="B40" s="47" t="s">
        <v>117</v>
      </c>
      <c r="C40" s="47" t="s">
        <v>122</v>
      </c>
      <c r="D40" s="45">
        <v>3</v>
      </c>
      <c r="E40" s="46"/>
      <c r="F40" s="46">
        <f t="shared" si="4"/>
        <v>0</v>
      </c>
      <c r="G40" s="46">
        <v>243168</v>
      </c>
      <c r="H40" s="46">
        <f t="shared" si="5"/>
        <v>729504</v>
      </c>
      <c r="I40" s="46"/>
      <c r="J40" s="46">
        <f t="shared" si="6"/>
        <v>0</v>
      </c>
      <c r="K40" s="46">
        <f t="shared" si="7"/>
        <v>243168</v>
      </c>
      <c r="L40" s="46">
        <f t="shared" si="8"/>
        <v>729504</v>
      </c>
      <c r="M40" s="47"/>
    </row>
    <row r="41" spans="1:16" ht="26.1" customHeight="1">
      <c r="A41" s="66" t="s">
        <v>116</v>
      </c>
      <c r="B41" s="47" t="s">
        <v>118</v>
      </c>
      <c r="C41" s="47" t="s">
        <v>122</v>
      </c>
      <c r="D41" s="45">
        <v>2</v>
      </c>
      <c r="E41" s="46"/>
      <c r="F41" s="46">
        <f t="shared" si="4"/>
        <v>0</v>
      </c>
      <c r="G41" s="46">
        <v>267021</v>
      </c>
      <c r="H41" s="46">
        <f t="shared" si="5"/>
        <v>534042</v>
      </c>
      <c r="I41" s="46"/>
      <c r="J41" s="46">
        <f t="shared" si="6"/>
        <v>0</v>
      </c>
      <c r="K41" s="46">
        <f t="shared" si="7"/>
        <v>267021</v>
      </c>
      <c r="L41" s="46">
        <f t="shared" si="8"/>
        <v>534042</v>
      </c>
      <c r="M41" s="47"/>
    </row>
    <row r="42" spans="1:16" ht="26.1" customHeight="1">
      <c r="A42" s="66" t="s">
        <v>116</v>
      </c>
      <c r="B42" s="47" t="s">
        <v>119</v>
      </c>
      <c r="C42" s="47" t="s">
        <v>122</v>
      </c>
      <c r="D42" s="45">
        <v>2</v>
      </c>
      <c r="E42" s="46"/>
      <c r="F42" s="46">
        <f t="shared" si="4"/>
        <v>0</v>
      </c>
      <c r="G42" s="46">
        <v>165545</v>
      </c>
      <c r="H42" s="46">
        <f t="shared" si="5"/>
        <v>331090</v>
      </c>
      <c r="I42" s="46"/>
      <c r="J42" s="46">
        <f t="shared" si="6"/>
        <v>0</v>
      </c>
      <c r="K42" s="46">
        <f t="shared" si="7"/>
        <v>165545</v>
      </c>
      <c r="L42" s="46">
        <f t="shared" si="8"/>
        <v>331090</v>
      </c>
      <c r="M42" s="47"/>
    </row>
    <row r="43" spans="1:16" ht="26.1" customHeight="1">
      <c r="A43" s="66" t="s">
        <v>120</v>
      </c>
      <c r="B43" s="47" t="s">
        <v>121</v>
      </c>
      <c r="C43" s="47" t="s">
        <v>64</v>
      </c>
      <c r="D43" s="45">
        <v>1</v>
      </c>
      <c r="E43" s="46"/>
      <c r="F43" s="46">
        <f t="shared" si="4"/>
        <v>0</v>
      </c>
      <c r="G43" s="46">
        <v>31817</v>
      </c>
      <c r="H43" s="46">
        <f t="shared" si="5"/>
        <v>31817</v>
      </c>
      <c r="I43" s="46"/>
      <c r="J43" s="46">
        <f t="shared" si="6"/>
        <v>0</v>
      </c>
      <c r="K43" s="46">
        <f t="shared" si="7"/>
        <v>31817</v>
      </c>
      <c r="L43" s="46">
        <f t="shared" si="8"/>
        <v>31817</v>
      </c>
      <c r="M43" s="47"/>
    </row>
    <row r="44" spans="1:16" ht="26.1" customHeight="1">
      <c r="A44" s="47"/>
      <c r="B44" s="47"/>
      <c r="C44" s="47"/>
      <c r="D44" s="45"/>
      <c r="E44" s="46"/>
      <c r="F44" s="46"/>
      <c r="G44" s="46"/>
      <c r="H44" s="46"/>
      <c r="I44" s="46"/>
      <c r="J44" s="46"/>
      <c r="K44" s="46"/>
      <c r="L44" s="46"/>
      <c r="M44" s="47"/>
    </row>
    <row r="45" spans="1:16" s="80" customFormat="1" ht="26.1" customHeight="1">
      <c r="A45" s="51" t="s">
        <v>138</v>
      </c>
      <c r="B45" s="44"/>
      <c r="C45" s="44"/>
      <c r="D45" s="42"/>
      <c r="E45" s="43"/>
      <c r="F45" s="43">
        <f>SUM(F47:F62)</f>
        <v>6082550</v>
      </c>
      <c r="G45" s="43"/>
      <c r="H45" s="43">
        <f>SUM(H47:H62)</f>
        <v>1798087.38</v>
      </c>
      <c r="I45" s="43"/>
      <c r="J45" s="43">
        <f>SUM(J47:J62)</f>
        <v>200000</v>
      </c>
      <c r="K45" s="43"/>
      <c r="L45" s="43">
        <f>SUM(L47:L62)</f>
        <v>8080637.3799999999</v>
      </c>
      <c r="M45" s="44"/>
      <c r="O45" s="8">
        <f>F45+H45+J45</f>
        <v>8080637.3799999999</v>
      </c>
      <c r="P45" s="80" t="str">
        <f>IF(L45=O45,"O.K","N.G…!!!")</f>
        <v>O.K</v>
      </c>
    </row>
    <row r="46" spans="1:16" s="80" customFormat="1" ht="26.1" customHeight="1">
      <c r="A46" s="51" t="s">
        <v>73</v>
      </c>
      <c r="B46" s="44"/>
      <c r="C46" s="44"/>
      <c r="D46" s="42"/>
      <c r="E46" s="43"/>
      <c r="F46" s="43"/>
      <c r="G46" s="43"/>
      <c r="H46" s="43"/>
      <c r="I46" s="43"/>
      <c r="J46" s="43"/>
      <c r="K46" s="43"/>
      <c r="L46" s="43"/>
      <c r="M46" s="44"/>
      <c r="O46" s="8"/>
    </row>
    <row r="47" spans="1:16" s="80" customFormat="1" ht="26.1" customHeight="1">
      <c r="A47" s="66" t="s">
        <v>139</v>
      </c>
      <c r="B47" s="47" t="s">
        <v>123</v>
      </c>
      <c r="C47" s="79" t="s">
        <v>80</v>
      </c>
      <c r="D47" s="45">
        <v>2</v>
      </c>
      <c r="E47" s="46">
        <v>900000</v>
      </c>
      <c r="F47" s="46">
        <f t="shared" ref="F47" si="9">$D47*E47</f>
        <v>1800000</v>
      </c>
      <c r="G47" s="46"/>
      <c r="H47" s="46">
        <f t="shared" ref="H47" si="10">$D47*G47</f>
        <v>0</v>
      </c>
      <c r="I47" s="46"/>
      <c r="J47" s="46">
        <f t="shared" ref="J47" si="11">$D47*I47</f>
        <v>0</v>
      </c>
      <c r="K47" s="46">
        <f t="shared" ref="K47:L47" si="12">E47+G47+I47</f>
        <v>900000</v>
      </c>
      <c r="L47" s="46">
        <f t="shared" si="12"/>
        <v>1800000</v>
      </c>
      <c r="M47" s="44"/>
      <c r="O47" s="8"/>
    </row>
    <row r="48" spans="1:16" s="80" customFormat="1" ht="26.1" customHeight="1">
      <c r="A48" s="66" t="s">
        <v>140</v>
      </c>
      <c r="B48" s="47" t="s">
        <v>124</v>
      </c>
      <c r="C48" s="79" t="s">
        <v>80</v>
      </c>
      <c r="D48" s="45">
        <v>3</v>
      </c>
      <c r="E48" s="46">
        <v>850000</v>
      </c>
      <c r="F48" s="46">
        <f t="shared" ref="F48:F62" si="13">$D48*E48</f>
        <v>2550000</v>
      </c>
      <c r="G48" s="46"/>
      <c r="H48" s="46">
        <f t="shared" ref="H48:H62" si="14">$D48*G48</f>
        <v>0</v>
      </c>
      <c r="I48" s="46"/>
      <c r="J48" s="46">
        <f t="shared" ref="J48:J62" si="15">$D48*I48</f>
        <v>0</v>
      </c>
      <c r="K48" s="46">
        <f t="shared" ref="K48:K62" si="16">E48+G48+I48</f>
        <v>850000</v>
      </c>
      <c r="L48" s="46">
        <f t="shared" ref="L48:L62" si="17">F48+H48+J48</f>
        <v>2550000</v>
      </c>
      <c r="M48" s="44"/>
      <c r="O48" s="8"/>
    </row>
    <row r="49" spans="1:15" s="80" customFormat="1" ht="26.1" customHeight="1">
      <c r="A49" s="66" t="s">
        <v>125</v>
      </c>
      <c r="B49" s="47" t="s">
        <v>100</v>
      </c>
      <c r="C49" s="79" t="s">
        <v>80</v>
      </c>
      <c r="D49" s="45">
        <v>3</v>
      </c>
      <c r="E49" s="46">
        <v>100000</v>
      </c>
      <c r="F49" s="46">
        <f t="shared" si="13"/>
        <v>300000</v>
      </c>
      <c r="G49" s="46"/>
      <c r="H49" s="46">
        <f t="shared" si="14"/>
        <v>0</v>
      </c>
      <c r="I49" s="46"/>
      <c r="J49" s="46">
        <f t="shared" si="15"/>
        <v>0</v>
      </c>
      <c r="K49" s="46">
        <f t="shared" si="16"/>
        <v>100000</v>
      </c>
      <c r="L49" s="46">
        <f t="shared" si="17"/>
        <v>300000</v>
      </c>
      <c r="M49" s="44"/>
      <c r="O49" s="8"/>
    </row>
    <row r="50" spans="1:15" s="80" customFormat="1" ht="26.1" customHeight="1">
      <c r="A50" s="66" t="s">
        <v>126</v>
      </c>
      <c r="B50" s="47" t="s">
        <v>100</v>
      </c>
      <c r="C50" s="79" t="s">
        <v>80</v>
      </c>
      <c r="D50" s="45">
        <v>3</v>
      </c>
      <c r="E50" s="46">
        <v>50000</v>
      </c>
      <c r="F50" s="46">
        <f t="shared" si="13"/>
        <v>150000</v>
      </c>
      <c r="G50" s="46"/>
      <c r="H50" s="46">
        <f t="shared" si="14"/>
        <v>0</v>
      </c>
      <c r="I50" s="46"/>
      <c r="J50" s="46">
        <f t="shared" si="15"/>
        <v>0</v>
      </c>
      <c r="K50" s="46">
        <f t="shared" si="16"/>
        <v>50000</v>
      </c>
      <c r="L50" s="46">
        <f t="shared" si="17"/>
        <v>150000</v>
      </c>
      <c r="M50" s="44"/>
      <c r="O50" s="8"/>
    </row>
    <row r="51" spans="1:15" s="80" customFormat="1" ht="26.1" customHeight="1">
      <c r="A51" s="66" t="s">
        <v>127</v>
      </c>
      <c r="B51" s="47" t="s">
        <v>100</v>
      </c>
      <c r="C51" s="79" t="s">
        <v>84</v>
      </c>
      <c r="D51" s="45">
        <v>20</v>
      </c>
      <c r="E51" s="46">
        <v>25000</v>
      </c>
      <c r="F51" s="46">
        <f t="shared" si="13"/>
        <v>500000</v>
      </c>
      <c r="G51" s="46"/>
      <c r="H51" s="46">
        <f t="shared" si="14"/>
        <v>0</v>
      </c>
      <c r="I51" s="46"/>
      <c r="J51" s="46">
        <f t="shared" si="15"/>
        <v>0</v>
      </c>
      <c r="K51" s="46">
        <f t="shared" si="16"/>
        <v>25000</v>
      </c>
      <c r="L51" s="46">
        <f t="shared" si="17"/>
        <v>500000</v>
      </c>
      <c r="M51" s="44"/>
      <c r="O51" s="8"/>
    </row>
    <row r="52" spans="1:15" s="80" customFormat="1" ht="26.1" customHeight="1">
      <c r="A52" s="66" t="s">
        <v>128</v>
      </c>
      <c r="B52" s="47" t="s">
        <v>100</v>
      </c>
      <c r="C52" s="79" t="s">
        <v>84</v>
      </c>
      <c r="D52" s="45">
        <v>20</v>
      </c>
      <c r="E52" s="46">
        <v>5000</v>
      </c>
      <c r="F52" s="46">
        <f t="shared" si="13"/>
        <v>100000</v>
      </c>
      <c r="G52" s="46"/>
      <c r="H52" s="46">
        <f t="shared" si="14"/>
        <v>0</v>
      </c>
      <c r="I52" s="46"/>
      <c r="J52" s="46">
        <f t="shared" si="15"/>
        <v>0</v>
      </c>
      <c r="K52" s="46">
        <f t="shared" si="16"/>
        <v>5000</v>
      </c>
      <c r="L52" s="46">
        <f t="shared" si="17"/>
        <v>100000</v>
      </c>
      <c r="M52" s="44"/>
      <c r="O52" s="8"/>
    </row>
    <row r="53" spans="1:15" s="80" customFormat="1" ht="26.1" customHeight="1">
      <c r="A53" s="66" t="s">
        <v>129</v>
      </c>
      <c r="B53" s="47" t="s">
        <v>100</v>
      </c>
      <c r="C53" s="79" t="s">
        <v>65</v>
      </c>
      <c r="D53" s="45">
        <v>4</v>
      </c>
      <c r="E53" s="46">
        <v>100000</v>
      </c>
      <c r="F53" s="46">
        <f t="shared" si="13"/>
        <v>400000</v>
      </c>
      <c r="G53" s="46"/>
      <c r="H53" s="46">
        <f t="shared" si="14"/>
        <v>0</v>
      </c>
      <c r="I53" s="46"/>
      <c r="J53" s="46">
        <f t="shared" si="15"/>
        <v>0</v>
      </c>
      <c r="K53" s="46">
        <f t="shared" si="16"/>
        <v>100000</v>
      </c>
      <c r="L53" s="46">
        <f t="shared" si="17"/>
        <v>400000</v>
      </c>
      <c r="M53" s="44"/>
      <c r="O53" s="8"/>
    </row>
    <row r="54" spans="1:15" s="80" customFormat="1" ht="26.1" customHeight="1">
      <c r="A54" s="66" t="s">
        <v>130</v>
      </c>
      <c r="B54" s="47" t="s">
        <v>131</v>
      </c>
      <c r="C54" s="79" t="s">
        <v>136</v>
      </c>
      <c r="D54" s="45">
        <v>10</v>
      </c>
      <c r="E54" s="46">
        <v>21500</v>
      </c>
      <c r="F54" s="46">
        <f t="shared" si="13"/>
        <v>215000</v>
      </c>
      <c r="G54" s="46"/>
      <c r="H54" s="46">
        <f t="shared" si="14"/>
        <v>0</v>
      </c>
      <c r="I54" s="46"/>
      <c r="J54" s="46">
        <f t="shared" si="15"/>
        <v>0</v>
      </c>
      <c r="K54" s="46">
        <f t="shared" si="16"/>
        <v>21500</v>
      </c>
      <c r="L54" s="46">
        <f t="shared" si="17"/>
        <v>215000</v>
      </c>
      <c r="M54" s="44"/>
      <c r="O54" s="8"/>
    </row>
    <row r="55" spans="1:15" s="80" customFormat="1" ht="26.1" customHeight="1">
      <c r="A55" s="66" t="s">
        <v>132</v>
      </c>
      <c r="B55" s="47" t="s">
        <v>100</v>
      </c>
      <c r="C55" s="79" t="s">
        <v>84</v>
      </c>
      <c r="D55" s="45">
        <v>15</v>
      </c>
      <c r="E55" s="46">
        <v>3000</v>
      </c>
      <c r="F55" s="46">
        <f t="shared" si="13"/>
        <v>45000</v>
      </c>
      <c r="G55" s="46"/>
      <c r="H55" s="46">
        <f t="shared" si="14"/>
        <v>0</v>
      </c>
      <c r="I55" s="46"/>
      <c r="J55" s="46">
        <f t="shared" si="15"/>
        <v>0</v>
      </c>
      <c r="K55" s="46">
        <f t="shared" si="16"/>
        <v>3000</v>
      </c>
      <c r="L55" s="46">
        <f t="shared" si="17"/>
        <v>45000</v>
      </c>
      <c r="M55" s="44"/>
      <c r="O55" s="8"/>
    </row>
    <row r="56" spans="1:15" s="80" customFormat="1" ht="26.1" customHeight="1">
      <c r="A56" s="66" t="s">
        <v>133</v>
      </c>
      <c r="B56" s="47" t="s">
        <v>100</v>
      </c>
      <c r="C56" s="79" t="s">
        <v>64</v>
      </c>
      <c r="D56" s="45">
        <v>1</v>
      </c>
      <c r="E56" s="46">
        <v>0</v>
      </c>
      <c r="F56" s="46">
        <f t="shared" si="13"/>
        <v>0</v>
      </c>
      <c r="G56" s="46"/>
      <c r="H56" s="46">
        <f t="shared" si="14"/>
        <v>0</v>
      </c>
      <c r="I56" s="46">
        <v>200000</v>
      </c>
      <c r="J56" s="46">
        <f t="shared" si="15"/>
        <v>200000</v>
      </c>
      <c r="K56" s="46">
        <f t="shared" si="16"/>
        <v>200000</v>
      </c>
      <c r="L56" s="46">
        <f t="shared" si="17"/>
        <v>200000</v>
      </c>
      <c r="M56" s="44"/>
      <c r="O56" s="8"/>
    </row>
    <row r="57" spans="1:15" s="80" customFormat="1" ht="26.1" customHeight="1">
      <c r="A57" s="66" t="s">
        <v>114</v>
      </c>
      <c r="B57" s="47" t="s">
        <v>100</v>
      </c>
      <c r="C57" s="79" t="s">
        <v>64</v>
      </c>
      <c r="D57" s="45">
        <v>1</v>
      </c>
      <c r="E57" s="46">
        <v>22550</v>
      </c>
      <c r="F57" s="46">
        <f t="shared" si="13"/>
        <v>22550</v>
      </c>
      <c r="G57" s="46"/>
      <c r="H57" s="46">
        <f t="shared" si="14"/>
        <v>0</v>
      </c>
      <c r="I57" s="46"/>
      <c r="J57" s="46">
        <f t="shared" si="15"/>
        <v>0</v>
      </c>
      <c r="K57" s="46">
        <f t="shared" si="16"/>
        <v>22550</v>
      </c>
      <c r="L57" s="46">
        <f t="shared" si="17"/>
        <v>22550</v>
      </c>
      <c r="M57" s="44"/>
      <c r="O57" s="8"/>
    </row>
    <row r="58" spans="1:15" s="80" customFormat="1" ht="26.1" customHeight="1">
      <c r="A58" s="66" t="s">
        <v>134</v>
      </c>
      <c r="B58" s="47"/>
      <c r="C58" s="79"/>
      <c r="D58" s="45"/>
      <c r="E58" s="46"/>
      <c r="F58" s="46"/>
      <c r="G58" s="46"/>
      <c r="H58" s="46"/>
      <c r="I58" s="46"/>
      <c r="J58" s="46"/>
      <c r="K58" s="46"/>
      <c r="L58" s="46"/>
      <c r="M58" s="44"/>
      <c r="O58" s="8"/>
    </row>
    <row r="59" spans="1:15" s="80" customFormat="1" ht="26.1" customHeight="1">
      <c r="A59" s="66" t="s">
        <v>135</v>
      </c>
      <c r="B59" s="47" t="s">
        <v>100</v>
      </c>
      <c r="C59" s="79" t="s">
        <v>122</v>
      </c>
      <c r="D59" s="45">
        <v>3</v>
      </c>
      <c r="E59" s="46"/>
      <c r="F59" s="46">
        <f t="shared" si="13"/>
        <v>0</v>
      </c>
      <c r="G59" s="46">
        <v>243168</v>
      </c>
      <c r="H59" s="46">
        <f t="shared" si="14"/>
        <v>729504</v>
      </c>
      <c r="I59" s="46"/>
      <c r="J59" s="46">
        <f t="shared" si="15"/>
        <v>0</v>
      </c>
      <c r="K59" s="46">
        <f t="shared" si="16"/>
        <v>243168</v>
      </c>
      <c r="L59" s="46">
        <f t="shared" si="17"/>
        <v>729504</v>
      </c>
      <c r="M59" s="44"/>
      <c r="O59" s="8"/>
    </row>
    <row r="60" spans="1:15" s="80" customFormat="1" ht="26.1" customHeight="1">
      <c r="A60" s="66" t="s">
        <v>118</v>
      </c>
      <c r="B60" s="47" t="s">
        <v>100</v>
      </c>
      <c r="C60" s="79" t="s">
        <v>122</v>
      </c>
      <c r="D60" s="45">
        <v>2</v>
      </c>
      <c r="E60" s="46"/>
      <c r="F60" s="46">
        <f t="shared" si="13"/>
        <v>0</v>
      </c>
      <c r="G60" s="46">
        <v>267021</v>
      </c>
      <c r="H60" s="46">
        <f t="shared" si="14"/>
        <v>534042</v>
      </c>
      <c r="I60" s="46"/>
      <c r="J60" s="46">
        <f t="shared" si="15"/>
        <v>0</v>
      </c>
      <c r="K60" s="46">
        <f t="shared" si="16"/>
        <v>267021</v>
      </c>
      <c r="L60" s="46">
        <f t="shared" si="17"/>
        <v>534042</v>
      </c>
      <c r="M60" s="44"/>
      <c r="O60" s="8"/>
    </row>
    <row r="61" spans="1:15" s="80" customFormat="1" ht="26.1" customHeight="1">
      <c r="A61" s="66" t="s">
        <v>119</v>
      </c>
      <c r="B61" s="47" t="s">
        <v>100</v>
      </c>
      <c r="C61" s="79" t="s">
        <v>122</v>
      </c>
      <c r="D61" s="45">
        <v>3</v>
      </c>
      <c r="E61" s="46"/>
      <c r="F61" s="46">
        <f t="shared" si="13"/>
        <v>0</v>
      </c>
      <c r="G61" s="46">
        <v>165545</v>
      </c>
      <c r="H61" s="46">
        <f t="shared" si="14"/>
        <v>496635</v>
      </c>
      <c r="I61" s="46"/>
      <c r="J61" s="46">
        <f t="shared" si="15"/>
        <v>0</v>
      </c>
      <c r="K61" s="46">
        <f t="shared" si="16"/>
        <v>165545</v>
      </c>
      <c r="L61" s="46">
        <f t="shared" si="17"/>
        <v>496635</v>
      </c>
      <c r="M61" s="44"/>
      <c r="O61" s="8"/>
    </row>
    <row r="62" spans="1:15" s="80" customFormat="1" ht="26.1" customHeight="1">
      <c r="A62" s="66" t="s">
        <v>120</v>
      </c>
      <c r="B62" s="47" t="s">
        <v>100</v>
      </c>
      <c r="C62" s="79" t="s">
        <v>64</v>
      </c>
      <c r="D62" s="45">
        <v>1</v>
      </c>
      <c r="E62" s="46"/>
      <c r="F62" s="46">
        <f t="shared" si="13"/>
        <v>0</v>
      </c>
      <c r="G62" s="46">
        <v>37906.379999999997</v>
      </c>
      <c r="H62" s="46">
        <f t="shared" si="14"/>
        <v>37906.379999999997</v>
      </c>
      <c r="I62" s="46"/>
      <c r="J62" s="46">
        <f t="shared" si="15"/>
        <v>0</v>
      </c>
      <c r="K62" s="46">
        <f t="shared" si="16"/>
        <v>37906.379999999997</v>
      </c>
      <c r="L62" s="46">
        <f t="shared" si="17"/>
        <v>37906.379999999997</v>
      </c>
      <c r="M62" s="44"/>
      <c r="O62" s="8"/>
    </row>
    <row r="63" spans="1:15" ht="26.1" customHeight="1">
      <c r="A63" s="66"/>
      <c r="B63" s="47"/>
      <c r="C63" s="79"/>
      <c r="D63" s="45"/>
      <c r="E63" s="46"/>
      <c r="F63" s="46"/>
      <c r="G63" s="46"/>
      <c r="H63" s="46"/>
      <c r="I63" s="46"/>
      <c r="J63" s="46"/>
      <c r="K63" s="46"/>
      <c r="L63" s="46"/>
      <c r="M63" s="44"/>
    </row>
    <row r="64" spans="1:15" ht="26.1" customHeight="1">
      <c r="A64" s="66"/>
      <c r="B64" s="47"/>
      <c r="C64" s="79"/>
      <c r="D64" s="45"/>
      <c r="E64" s="46"/>
      <c r="F64" s="46"/>
      <c r="G64" s="46"/>
      <c r="H64" s="46"/>
      <c r="I64" s="46"/>
      <c r="J64" s="46"/>
      <c r="K64" s="46"/>
      <c r="L64" s="46"/>
      <c r="M64" s="44"/>
    </row>
    <row r="65" spans="1:18" ht="26.1" customHeight="1">
      <c r="A65" s="66"/>
      <c r="B65" s="47"/>
      <c r="C65" s="79"/>
      <c r="D65" s="45"/>
      <c r="E65" s="46"/>
      <c r="F65" s="46"/>
      <c r="G65" s="46"/>
      <c r="H65" s="46"/>
      <c r="I65" s="46"/>
      <c r="J65" s="46"/>
      <c r="K65" s="46"/>
      <c r="L65" s="46"/>
      <c r="M65" s="44"/>
    </row>
    <row r="66" spans="1:18" ht="26.1" customHeight="1">
      <c r="A66" s="66"/>
      <c r="B66" s="47"/>
      <c r="C66" s="79"/>
      <c r="D66" s="45"/>
      <c r="E66" s="46"/>
      <c r="F66" s="46"/>
      <c r="G66" s="46"/>
      <c r="H66" s="46"/>
      <c r="I66" s="46"/>
      <c r="J66" s="46"/>
      <c r="K66" s="46"/>
      <c r="L66" s="46"/>
      <c r="M66" s="44"/>
    </row>
    <row r="67" spans="1:18" ht="26.1" customHeight="1">
      <c r="A67" s="66"/>
      <c r="B67" s="47"/>
      <c r="C67" s="79"/>
      <c r="D67" s="45"/>
      <c r="E67" s="46"/>
      <c r="F67" s="46"/>
      <c r="G67" s="46"/>
      <c r="H67" s="46"/>
      <c r="I67" s="46"/>
      <c r="J67" s="46"/>
      <c r="K67" s="46"/>
      <c r="L67" s="46"/>
      <c r="M67" s="44"/>
    </row>
    <row r="68" spans="1:18" ht="26.1" customHeight="1">
      <c r="A68" s="66"/>
      <c r="B68" s="47"/>
      <c r="C68" s="79"/>
      <c r="D68" s="45"/>
      <c r="E68" s="46"/>
      <c r="F68" s="46"/>
      <c r="G68" s="46"/>
      <c r="H68" s="46"/>
      <c r="I68" s="46"/>
      <c r="J68" s="46"/>
      <c r="K68" s="46"/>
      <c r="L68" s="46"/>
      <c r="M68" s="44"/>
    </row>
    <row r="69" spans="1:18" ht="26.1" customHeight="1">
      <c r="A69" s="66"/>
      <c r="B69" s="47"/>
      <c r="C69" s="79"/>
      <c r="D69" s="45"/>
      <c r="E69" s="46"/>
      <c r="F69" s="46"/>
      <c r="G69" s="46"/>
      <c r="H69" s="46"/>
      <c r="I69" s="46"/>
      <c r="J69" s="46"/>
      <c r="K69" s="46"/>
      <c r="L69" s="46"/>
      <c r="M69" s="44"/>
    </row>
    <row r="70" spans="1:18" ht="26.1" customHeight="1">
      <c r="A70" s="66"/>
      <c r="B70" s="47"/>
      <c r="C70" s="79"/>
      <c r="D70" s="45"/>
      <c r="E70" s="46"/>
      <c r="F70" s="46"/>
      <c r="G70" s="46"/>
      <c r="H70" s="46"/>
      <c r="I70" s="46"/>
      <c r="J70" s="46"/>
      <c r="K70" s="46"/>
      <c r="L70" s="46"/>
      <c r="M70" s="44"/>
    </row>
    <row r="71" spans="1:18" ht="26.1" customHeight="1">
      <c r="A71" s="66"/>
      <c r="B71" s="47"/>
      <c r="C71" s="47"/>
      <c r="D71" s="45"/>
      <c r="E71" s="46"/>
      <c r="F71" s="46"/>
      <c r="G71" s="46"/>
      <c r="H71" s="46"/>
      <c r="I71" s="46"/>
      <c r="J71" s="46"/>
      <c r="K71" s="46"/>
      <c r="L71" s="46"/>
      <c r="M71" s="47"/>
    </row>
    <row r="72" spans="1:18" ht="26.1" customHeight="1">
      <c r="A72" s="50" t="s">
        <v>5</v>
      </c>
      <c r="B72" s="50"/>
      <c r="C72" s="50"/>
      <c r="D72" s="48"/>
      <c r="E72" s="49"/>
      <c r="F72" s="49">
        <f>F5+F45</f>
        <v>10551824</v>
      </c>
      <c r="G72" s="49"/>
      <c r="H72" s="49">
        <f>H5+H45</f>
        <v>3424540.38</v>
      </c>
      <c r="I72" s="49"/>
      <c r="J72" s="49">
        <f>J5+J45</f>
        <v>200000</v>
      </c>
      <c r="K72" s="49"/>
      <c r="L72" s="49">
        <f>L5+L45</f>
        <v>14176364.379999999</v>
      </c>
      <c r="M72" s="50"/>
      <c r="O72" s="8">
        <f>SUM(F72:J72)</f>
        <v>14176364.379999999</v>
      </c>
      <c r="P72" s="80" t="str">
        <f>IF(L72=O72,"O.K","N.G…!!!")</f>
        <v>O.K</v>
      </c>
      <c r="Q72" s="11" t="s">
        <v>57</v>
      </c>
      <c r="R72" s="8" t="e">
        <f>SUM(#REF!,#REF!,#REF!)</f>
        <v>#REF!</v>
      </c>
    </row>
  </sheetData>
  <mergeCells count="11">
    <mergeCell ref="O4:P4"/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2" type="noConversion"/>
  <printOptions horizontalCentered="1"/>
  <pageMargins left="0.70866141732283472" right="0.39370078740157483" top="0.3937007874015748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8</vt:i4>
      </vt:variant>
    </vt:vector>
  </HeadingPairs>
  <TitlesOfParts>
    <vt:vector size="14" baseType="lpstr">
      <vt:lpstr>설계서용지</vt:lpstr>
      <vt:lpstr>집계표</vt:lpstr>
      <vt:lpstr>원가계산서</vt:lpstr>
      <vt:lpstr>건축_내역</vt:lpstr>
      <vt:lpstr>원가(약식)</vt:lpstr>
      <vt:lpstr>기계설비_내역</vt:lpstr>
      <vt:lpstr>건축_내역!Print_Area</vt:lpstr>
      <vt:lpstr>기계설비_내역!Print_Area</vt:lpstr>
      <vt:lpstr>'원가(약식)'!Print_Area</vt:lpstr>
      <vt:lpstr>집계표!Print_Area</vt:lpstr>
      <vt:lpstr>건축_내역!Print_Titles</vt:lpstr>
      <vt:lpstr>기계설비_내역!Print_Titles</vt:lpstr>
      <vt:lpstr>'원가(약식)'!Print_Titles</vt:lpstr>
      <vt:lpstr>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진현 김</cp:lastModifiedBy>
  <cp:lastPrinted>2026-04-30T00:51:25Z</cp:lastPrinted>
  <dcterms:created xsi:type="dcterms:W3CDTF">2013-07-01T05:22:06Z</dcterms:created>
  <dcterms:modified xsi:type="dcterms:W3CDTF">2026-05-29T01:04:37Z</dcterms:modified>
</cp:coreProperties>
</file>